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Weekly log" sheetId="2" state="visible" r:id="rId2"/>
    <sheet name="This week" sheetId="3" state="visible" r:id="rId3"/>
  </sheets>
  <definedNames>
    <definedName name="WeekStarts">'Weekly log'!$A$2:$A$27</definedName>
    <definedName name="_xlnm._FilterDatabase" localSheetId="1" hidden="1">'Weekly log'!$A$1:$T$27</definedName>
    <definedName name="_xlnm.Print_Titles" localSheetId="1">'Weekly log'!$1:$1</definedName>
    <definedName name="_xlnm.Print_Titles" localSheetId="2">'This week'!$1:$3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[Red]-0;&quot;—&quot;"/>
    <numFmt numFmtId="166" formatCode="0&quot; / 100&quot;"/>
  </numFmts>
  <fonts count="12">
    <font>
      <name val="Calibri"/>
      <family val="2"/>
      <color theme="1"/>
      <sz val="11"/>
      <scheme val="minor"/>
    </font>
    <font>
      <name val="Aptos Display"/>
      <b val="1"/>
      <color rgb="0017324D"/>
      <sz val="20"/>
    </font>
    <font>
      <name val="Aptos"/>
      <b val="1"/>
      <color rgb="0017324D"/>
      <sz val="11"/>
    </font>
    <font>
      <name val="Calibri"/>
      <family val="2"/>
      <color theme="10"/>
      <sz val="12"/>
      <scheme val="minor"/>
    </font>
    <font>
      <name val="Aptos"/>
      <color rgb="0017324D"/>
      <sz val="9"/>
      <u val="single"/>
    </font>
    <font>
      <name val="Aptos"/>
      <b val="1"/>
      <color rgb="00FFFFFF"/>
      <sz val="10"/>
    </font>
    <font>
      <name val="Aptos"/>
      <color rgb="0023313F"/>
    </font>
    <font>
      <name val="Aptos Display"/>
      <b val="1"/>
      <color rgb="0017324D"/>
      <sz val="19"/>
    </font>
    <font>
      <name val="Aptos"/>
      <i val="1"/>
      <color rgb="00617486"/>
      <sz val="9"/>
    </font>
    <font>
      <name val="Aptos Display"/>
      <b val="1"/>
      <color rgb="0017324D"/>
      <sz val="15"/>
    </font>
    <font>
      <name val="Aptos"/>
      <b val="1"/>
      <color rgb="0017324D"/>
    </font>
    <font>
      <name val="Aptos Display"/>
      <b val="1"/>
      <color rgb="0017324D"/>
      <sz val="13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bottom style="medium">
        <color rgb="0010273C"/>
      </bottom>
    </border>
  </borders>
  <cellStyleXfs count="2">
    <xf numFmtId="0" fontId="0" fillId="0" borderId="0"/>
    <xf numFmtId="0" fontId="3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1">
      <alignment horizontal="left" vertical="top" wrapText="1"/>
    </xf>
    <xf numFmtId="0" fontId="5" fillId="2" borderId="1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6" fillId="3" borderId="0" applyAlignment="1" pivotButton="0" quotePrefix="0" xfId="0">
      <alignment vertical="top"/>
    </xf>
    <xf numFmtId="4" fontId="6" fillId="3" borderId="0" applyAlignment="1" pivotButton="0" quotePrefix="0" xfId="0">
      <alignment vertical="top"/>
    </xf>
    <xf numFmtId="165" fontId="6" fillId="4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166" fontId="6" fillId="4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6" fillId="4" borderId="0" applyAlignment="1" pivotButton="0" quotePrefix="0" xfId="0">
      <alignment vertical="top"/>
    </xf>
    <xf numFmtId="0" fontId="6" fillId="4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dxfs count="4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" t="inlineStr">
        <is>
          <t>Weekly Owner Sheet</t>
        </is>
      </c>
    </row>
    <row r="2" ht="30" customHeight="1">
      <c r="A2" s="2" t="inlineStr">
        <is>
          <t>A manual morning dashboard that mirrors GymClass's owner health score and ranked action list. Use one row per week; the six completed sample weeks are examples, not your academy's data.</t>
        </is>
      </c>
    </row>
    <row r="3"/>
    <row r="4" ht="75" customHeight="1">
      <c r="A4" s="3" t="inlineStr">
        <is>
          <t>Weekly log</t>
        </is>
      </c>
      <c r="B4" s="2" t="inlineStr">
        <is>
          <t>Enter active, at-risk and inactive students; money collected; finished trials and joins; completed bookings and no-shows; overdue invoices and balance; trials still unconverted after 48 hours; paused students due back; and students ready for promotion. The four component scores, health score, and comparable week-over-week delta calculate automatically.</t>
        </is>
      </c>
    </row>
    <row r="5" ht="75" customHeight="1">
      <c r="A5" s="3" t="inlineStr">
        <is>
          <t>Health score method</t>
        </is>
      </c>
      <c r="B5" s="2" t="inlineStr">
        <is>
          <t>Retention = 100 × clamp(1 − (at-risk + inactive) ÷ active ÷ 0.40); revenue compares collections with the prior week using the app's 0.80-to-1.20 range; trial conversion is joined ÷ finished trials ÷ 0.50; attendance is completed ÷ resolved bookings ÷ 0.90. Missing components are left blank and their weights are renormalized.</t>
        </is>
      </c>
    </row>
    <row r="6" ht="90" customHeight="1">
      <c r="A6" s="3" t="inlineStr">
        <is>
          <t>This week</t>
        </is>
      </c>
      <c r="B6" s="2" t="inlineStr">
        <is>
          <t>Select a week start date. The sheet pulls its score and component values, then ranks six follow-up counts using GymClass's urgency weights: overdue invoices 30, at-risk 25, trial follow-up 20, inactive 10, paused due back 8, and promotion-ready 6. Priority = weight × count; ties keep the listed order. Only actions with a count above zero appear in the top five.</t>
        </is>
      </c>
    </row>
    <row r="7" ht="48" customHeight="1">
      <c r="A7" s="3" t="inlineStr">
        <is>
          <t>Manual routine</t>
        </is>
      </c>
      <c r="B7" s="2" t="inlineStr">
        <is>
          <t>Each morning, review the highest-ranked action first, assign the follow-up, and update this week's row as work is completed. Revisit the same measures each week rather than comparing weeks with different definitions.</t>
        </is>
      </c>
    </row>
    <row r="8" ht="45" customHeight="1">
      <c r="A8" s="3" t="inlineStr">
        <is>
          <t>How GymClass does it</t>
        </is>
      </c>
      <c r="B8" s="2" t="inlineStr">
        <is>
          <t>The owner dashboard brings the Academy health score and ranked actions together each morning, using current attendance, trial, invoice, and student-status data.</t>
        </is>
      </c>
    </row>
    <row r="9"/>
    <row r="10" ht="15" customHeight="1">
      <c r="A10" s="4" t="inlineStr">
        <is>
          <t>GymClass · Try the live demo → https://demo.gymclass.cc</t>
        </is>
      </c>
    </row>
  </sheetData>
  <mergeCells count="8">
    <mergeCell ref="A1:D1"/>
    <mergeCell ref="B5:D5"/>
    <mergeCell ref="B8:D8"/>
    <mergeCell ref="B4:D4"/>
    <mergeCell ref="A2:D2"/>
    <mergeCell ref="A10:D10"/>
    <mergeCell ref="B7:D7"/>
    <mergeCell ref="B6:D6"/>
  </mergeCells>
  <hyperlinks>
    <hyperlink xmlns:r="http://schemas.openxmlformats.org/officeDocument/2006/relationships" ref="A10" r:id="rId1"/>
  </hyperlinks>
  <pageMargins left="0.25" right="0.25" top="0.5" bottom="0.5" header="0.5" footer="0.5"/>
  <pageSetup fitToHeight="0" fitToWidth="1"/>
  <headerFooter>
    <oddHeader/>
    <oddFooter>&amp;C&amp;"Arial,Regular"&amp;8 GymClass · Try the live demo → https://demo.gymclass.cc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8" customWidth="1" min="4" max="4"/>
    <col width="18" customWidth="1" min="5" max="5"/>
    <col width="21" customWidth="1" min="6" max="6"/>
    <col width="15" customWidth="1" min="7" max="7"/>
    <col width="18" customWidth="1" min="8" max="8"/>
    <col width="13" customWidth="1" min="9" max="9"/>
    <col width="17" customWidth="1" min="10" max="10"/>
    <col width="18" customWidth="1" min="11" max="11"/>
    <col width="25" customWidth="1" min="12" max="12"/>
    <col width="22" customWidth="1" min="13" max="13"/>
    <col width="24" customWidth="1" min="14" max="14"/>
    <col width="14" customWidth="1" min="15" max="15"/>
    <col width="14" customWidth="1" min="16" max="16"/>
    <col width="17" customWidth="1" min="17" max="17"/>
    <col width="14" customWidth="1" min="18" max="18"/>
    <col width="14" customWidth="1" min="19" max="19"/>
    <col width="19" customWidth="1" min="20" max="20"/>
  </cols>
  <sheetData>
    <row r="1" ht="34" customHeight="1">
      <c r="A1" s="5" t="inlineStr">
        <is>
          <t>Week start</t>
        </is>
      </c>
      <c r="B1" s="5" t="inlineStr">
        <is>
          <t>Active students</t>
        </is>
      </c>
      <c r="C1" s="5" t="inlineStr">
        <is>
          <t>At-risk students</t>
        </is>
      </c>
      <c r="D1" s="5" t="inlineStr">
        <is>
          <t>Inactive students</t>
        </is>
      </c>
      <c r="E1" s="5" t="inlineStr">
        <is>
          <t>Money collected</t>
        </is>
      </c>
      <c r="F1" s="5" t="inlineStr">
        <is>
          <t>Finished trial classes</t>
        </is>
      </c>
      <c r="G1" s="5" t="inlineStr">
        <is>
          <t>Trials joined</t>
        </is>
      </c>
      <c r="H1" s="5" t="inlineStr">
        <is>
          <t>Classes attended</t>
        </is>
      </c>
      <c r="I1" s="5" t="inlineStr">
        <is>
          <t>No-shows</t>
        </is>
      </c>
      <c r="J1" s="5" t="inlineStr">
        <is>
          <t>Overdue invoices</t>
        </is>
      </c>
      <c r="K1" s="5" t="inlineStr">
        <is>
          <t>Overdue balance</t>
        </is>
      </c>
      <c r="L1" s="5" t="inlineStr">
        <is>
          <t>Trials not converted after 48 h</t>
        </is>
      </c>
      <c r="M1" s="5" t="inlineStr">
        <is>
          <t>Paused students due back</t>
        </is>
      </c>
      <c r="N1" s="5" t="inlineStr">
        <is>
          <t>Students ready for promotion</t>
        </is>
      </c>
      <c r="O1" s="5" t="inlineStr">
        <is>
          <t>Retention</t>
        </is>
      </c>
      <c r="P1" s="5" t="inlineStr">
        <is>
          <t>Revenue</t>
        </is>
      </c>
      <c r="Q1" s="5" t="inlineStr">
        <is>
          <t>Trial conversion</t>
        </is>
      </c>
      <c r="R1" s="5" t="inlineStr">
        <is>
          <t>Attendance</t>
        </is>
      </c>
      <c r="S1" s="5" t="inlineStr">
        <is>
          <t>Health score</t>
        </is>
      </c>
      <c r="T1" s="5" t="inlineStr">
        <is>
          <t>Delta vs. prior week</t>
        </is>
      </c>
    </row>
    <row r="2">
      <c r="A2" s="6">
        <f>TODAY()-175</f>
        <v/>
      </c>
      <c r="B2" s="7" t="n"/>
      <c r="C2" s="7" t="n"/>
      <c r="D2" s="7" t="n"/>
      <c r="E2" s="8" t="n"/>
      <c r="F2" s="7" t="n"/>
      <c r="G2" s="7" t="n"/>
      <c r="H2" s="7" t="n"/>
      <c r="I2" s="7" t="n"/>
      <c r="J2" s="7" t="n"/>
      <c r="K2" s="8" t="n"/>
      <c r="L2" s="7" t="n"/>
      <c r="M2" s="7" t="n"/>
      <c r="N2" s="7" t="n"/>
      <c r="O2" s="9">
        <f>IF(OR(B2="",B2=0),"",ROUND(100*MAX(0,MIN(1,1-(C2+D2)/B2/0.4)),0))</f>
        <v/>
      </c>
      <c r="P2" s="9">
        <f>IF(E2="","",IF(E2&gt;0,100,""))</f>
        <v/>
      </c>
      <c r="Q2" s="9">
        <f>IF(OR(F2="",F2=0),"",ROUND(100*MIN(1,(G2/F2)/0.5),0))</f>
        <v/>
      </c>
      <c r="R2" s="9">
        <f>IF(H2+I2=0,"",ROUND(100*MIN(1,(H2/(H2+I2))/0.9),0))</f>
        <v/>
      </c>
      <c r="S2" s="9">
        <f>IF(AND(O2="",P2="",Q2="",R2=""),"",ROUND((IF(O2="",0,O2*30)+IF(P2="",0,P2*25)+IF(Q2="",0,Q2*20)+IF(R2="",0,R2*25))/(IF(O2="",0,30)+IF(P2="",0,25)+IF(Q2="",0,20)+IF(R2="",0,25)),0))</f>
        <v/>
      </c>
      <c r="T2" s="9">
        <f>""</f>
        <v/>
      </c>
    </row>
    <row r="3">
      <c r="A3" s="6">
        <f>A2+7</f>
        <v/>
      </c>
      <c r="B3" s="7" t="n"/>
      <c r="C3" s="7" t="n"/>
      <c r="D3" s="7" t="n"/>
      <c r="E3" s="8" t="n"/>
      <c r="F3" s="7" t="n"/>
      <c r="G3" s="7" t="n"/>
      <c r="H3" s="7" t="n"/>
      <c r="I3" s="7" t="n"/>
      <c r="J3" s="7" t="n"/>
      <c r="K3" s="8" t="n"/>
      <c r="L3" s="7" t="n"/>
      <c r="M3" s="7" t="n"/>
      <c r="N3" s="7" t="n"/>
      <c r="O3" s="9">
        <f>IF(OR(B3="",B3=0),"",ROUND(100*MAX(0,MIN(1,1-(C3+D3)/B3/0.4)),0))</f>
        <v/>
      </c>
      <c r="P3" s="9">
        <f>IF(E2=0,IF(E3&gt;0,100,""),IF(E3="","",ROUND(100*MAX(0,MIN(1,(E3/E2-0.8)/0.4)),0)))</f>
        <v/>
      </c>
      <c r="Q3" s="9">
        <f>IF(OR(F3="",F3=0),"",ROUND(100*MIN(1,(G3/F3)/0.5),0))</f>
        <v/>
      </c>
      <c r="R3" s="9">
        <f>IF(H3+I3=0,"",ROUND(100*MIN(1,(H3/(H3+I3))/0.9),0))</f>
        <v/>
      </c>
      <c r="S3" s="9">
        <f>IF(AND(O3="",P3="",Q3="",R3=""),"",ROUND((IF(O3="",0,O3*30)+IF(P3="",0,P3*25)+IF(Q3="",0,Q3*20)+IF(R3="",0,R3*25))/(IF(O3="",0,30)+IF(P3="",0,25)+IF(Q3="",0,20)+IF(R3="",0,25)),0))</f>
        <v/>
      </c>
      <c r="T3" s="9">
        <f>IF(AND(P3="",Q3="",R3=""),"",IF((IF(AND(P3&lt;&gt;"",P2&lt;&gt;""),25,0)+IF(AND(Q3&lt;&gt;"",Q2&lt;&gt;""),20,0)+IF(AND(R3&lt;&gt;"",R2&lt;&gt;""),25,0))=0,"",ROUND((IF(AND(P3&lt;&gt;"",P2&lt;&gt;""),(P3-P2)*25,0)+IF(AND(Q3&lt;&gt;"",Q2&lt;&gt;""),(Q3-Q2)*20,0)+IF(AND(R3&lt;&gt;"",R2&lt;&gt;""),(R3-R2)*25,0))/(IF(AND(P3&lt;&gt;"",P2&lt;&gt;""),25,0)+IF(AND(Q3&lt;&gt;"",Q2&lt;&gt;""),20,0)+IF(AND(R3&lt;&gt;"",R2&lt;&gt;""),25,0)),0)))</f>
        <v/>
      </c>
    </row>
    <row r="4">
      <c r="A4" s="6">
        <f>A3+7</f>
        <v/>
      </c>
      <c r="B4" s="7" t="n"/>
      <c r="C4" s="7" t="n"/>
      <c r="D4" s="7" t="n"/>
      <c r="E4" s="8" t="n"/>
      <c r="F4" s="7" t="n"/>
      <c r="G4" s="7" t="n"/>
      <c r="H4" s="7" t="n"/>
      <c r="I4" s="7" t="n"/>
      <c r="J4" s="7" t="n"/>
      <c r="K4" s="8" t="n"/>
      <c r="L4" s="7" t="n"/>
      <c r="M4" s="7" t="n"/>
      <c r="N4" s="7" t="n"/>
      <c r="O4" s="9">
        <f>IF(OR(B4="",B4=0),"",ROUND(100*MAX(0,MIN(1,1-(C4+D4)/B4/0.4)),0))</f>
        <v/>
      </c>
      <c r="P4" s="9">
        <f>IF(E3=0,IF(E4&gt;0,100,""),IF(E4="","",ROUND(100*MAX(0,MIN(1,(E4/E3-0.8)/0.4)),0)))</f>
        <v/>
      </c>
      <c r="Q4" s="9">
        <f>IF(OR(F4="",F4=0),"",ROUND(100*MIN(1,(G4/F4)/0.5),0))</f>
        <v/>
      </c>
      <c r="R4" s="9">
        <f>IF(H4+I4=0,"",ROUND(100*MIN(1,(H4/(H4+I4))/0.9),0))</f>
        <v/>
      </c>
      <c r="S4" s="9">
        <f>IF(AND(O4="",P4="",Q4="",R4=""),"",ROUND((IF(O4="",0,O4*30)+IF(P4="",0,P4*25)+IF(Q4="",0,Q4*20)+IF(R4="",0,R4*25))/(IF(O4="",0,30)+IF(P4="",0,25)+IF(Q4="",0,20)+IF(R4="",0,25)),0))</f>
        <v/>
      </c>
      <c r="T4" s="9">
        <f>IF(AND(P4="",Q4="",R4=""),"",IF((IF(AND(P4&lt;&gt;"",P3&lt;&gt;""),25,0)+IF(AND(Q4&lt;&gt;"",Q3&lt;&gt;""),20,0)+IF(AND(R4&lt;&gt;"",R3&lt;&gt;""),25,0))=0,"",ROUND((IF(AND(P4&lt;&gt;"",P3&lt;&gt;""),(P4-P3)*25,0)+IF(AND(Q4&lt;&gt;"",Q3&lt;&gt;""),(Q4-Q3)*20,0)+IF(AND(R4&lt;&gt;"",R3&lt;&gt;""),(R4-R3)*25,0))/(IF(AND(P4&lt;&gt;"",P3&lt;&gt;""),25,0)+IF(AND(Q4&lt;&gt;"",Q3&lt;&gt;""),20,0)+IF(AND(R4&lt;&gt;"",R3&lt;&gt;""),25,0)),0)))</f>
        <v/>
      </c>
    </row>
    <row r="5">
      <c r="A5" s="6">
        <f>A4+7</f>
        <v/>
      </c>
      <c r="B5" s="7" t="n"/>
      <c r="C5" s="7" t="n"/>
      <c r="D5" s="7" t="n"/>
      <c r="E5" s="8" t="n"/>
      <c r="F5" s="7" t="n"/>
      <c r="G5" s="7" t="n"/>
      <c r="H5" s="7" t="n"/>
      <c r="I5" s="7" t="n"/>
      <c r="J5" s="7" t="n"/>
      <c r="K5" s="8" t="n"/>
      <c r="L5" s="7" t="n"/>
      <c r="M5" s="7" t="n"/>
      <c r="N5" s="7" t="n"/>
      <c r="O5" s="9">
        <f>IF(OR(B5="",B5=0),"",ROUND(100*MAX(0,MIN(1,1-(C5+D5)/B5/0.4)),0))</f>
        <v/>
      </c>
      <c r="P5" s="9">
        <f>IF(E4=0,IF(E5&gt;0,100,""),IF(E5="","",ROUND(100*MAX(0,MIN(1,(E5/E4-0.8)/0.4)),0)))</f>
        <v/>
      </c>
      <c r="Q5" s="9">
        <f>IF(OR(F5="",F5=0),"",ROUND(100*MIN(1,(G5/F5)/0.5),0))</f>
        <v/>
      </c>
      <c r="R5" s="9">
        <f>IF(H5+I5=0,"",ROUND(100*MIN(1,(H5/(H5+I5))/0.9),0))</f>
        <v/>
      </c>
      <c r="S5" s="9">
        <f>IF(AND(O5="",P5="",Q5="",R5=""),"",ROUND((IF(O5="",0,O5*30)+IF(P5="",0,P5*25)+IF(Q5="",0,Q5*20)+IF(R5="",0,R5*25))/(IF(O5="",0,30)+IF(P5="",0,25)+IF(Q5="",0,20)+IF(R5="",0,25)),0))</f>
        <v/>
      </c>
      <c r="T5" s="9">
        <f>IF(AND(P5="",Q5="",R5=""),"",IF((IF(AND(P5&lt;&gt;"",P4&lt;&gt;""),25,0)+IF(AND(Q5&lt;&gt;"",Q4&lt;&gt;""),20,0)+IF(AND(R5&lt;&gt;"",R4&lt;&gt;""),25,0))=0,"",ROUND((IF(AND(P5&lt;&gt;"",P4&lt;&gt;""),(P5-P4)*25,0)+IF(AND(Q5&lt;&gt;"",Q4&lt;&gt;""),(Q5-Q4)*20,0)+IF(AND(R5&lt;&gt;"",R4&lt;&gt;""),(R5-R4)*25,0))/(IF(AND(P5&lt;&gt;"",P4&lt;&gt;""),25,0)+IF(AND(Q5&lt;&gt;"",Q4&lt;&gt;""),20,0)+IF(AND(R5&lt;&gt;"",R4&lt;&gt;""),25,0)),0)))</f>
        <v/>
      </c>
    </row>
    <row r="6">
      <c r="A6" s="6">
        <f>A5+7</f>
        <v/>
      </c>
      <c r="B6" s="7" t="n"/>
      <c r="C6" s="7" t="n"/>
      <c r="D6" s="7" t="n"/>
      <c r="E6" s="8" t="n"/>
      <c r="F6" s="7" t="n"/>
      <c r="G6" s="7" t="n"/>
      <c r="H6" s="7" t="n"/>
      <c r="I6" s="7" t="n"/>
      <c r="J6" s="7" t="n"/>
      <c r="K6" s="8" t="n"/>
      <c r="L6" s="7" t="n"/>
      <c r="M6" s="7" t="n"/>
      <c r="N6" s="7" t="n"/>
      <c r="O6" s="9">
        <f>IF(OR(B6="",B6=0),"",ROUND(100*MAX(0,MIN(1,1-(C6+D6)/B6/0.4)),0))</f>
        <v/>
      </c>
      <c r="P6" s="9">
        <f>IF(E5=0,IF(E6&gt;0,100,""),IF(E6="","",ROUND(100*MAX(0,MIN(1,(E6/E5-0.8)/0.4)),0)))</f>
        <v/>
      </c>
      <c r="Q6" s="9">
        <f>IF(OR(F6="",F6=0),"",ROUND(100*MIN(1,(G6/F6)/0.5),0))</f>
        <v/>
      </c>
      <c r="R6" s="9">
        <f>IF(H6+I6=0,"",ROUND(100*MIN(1,(H6/(H6+I6))/0.9),0))</f>
        <v/>
      </c>
      <c r="S6" s="9">
        <f>IF(AND(O6="",P6="",Q6="",R6=""),"",ROUND((IF(O6="",0,O6*30)+IF(P6="",0,P6*25)+IF(Q6="",0,Q6*20)+IF(R6="",0,R6*25))/(IF(O6="",0,30)+IF(P6="",0,25)+IF(Q6="",0,20)+IF(R6="",0,25)),0))</f>
        <v/>
      </c>
      <c r="T6" s="9">
        <f>IF(AND(P6="",Q6="",R6=""),"",IF((IF(AND(P6&lt;&gt;"",P5&lt;&gt;""),25,0)+IF(AND(Q6&lt;&gt;"",Q5&lt;&gt;""),20,0)+IF(AND(R6&lt;&gt;"",R5&lt;&gt;""),25,0))=0,"",ROUND((IF(AND(P6&lt;&gt;"",P5&lt;&gt;""),(P6-P5)*25,0)+IF(AND(Q6&lt;&gt;"",Q5&lt;&gt;""),(Q6-Q5)*20,0)+IF(AND(R6&lt;&gt;"",R5&lt;&gt;""),(R6-R5)*25,0))/(IF(AND(P6&lt;&gt;"",P5&lt;&gt;""),25,0)+IF(AND(Q6&lt;&gt;"",Q5&lt;&gt;""),20,0)+IF(AND(R6&lt;&gt;"",R5&lt;&gt;""),25,0)),0)))</f>
        <v/>
      </c>
    </row>
    <row r="7">
      <c r="A7" s="6">
        <f>A6+7</f>
        <v/>
      </c>
      <c r="B7" s="7" t="n"/>
      <c r="C7" s="7" t="n"/>
      <c r="D7" s="7" t="n"/>
      <c r="E7" s="8" t="n"/>
      <c r="F7" s="7" t="n"/>
      <c r="G7" s="7" t="n"/>
      <c r="H7" s="7" t="n"/>
      <c r="I7" s="7" t="n"/>
      <c r="J7" s="7" t="n"/>
      <c r="K7" s="8" t="n"/>
      <c r="L7" s="7" t="n"/>
      <c r="M7" s="7" t="n"/>
      <c r="N7" s="7" t="n"/>
      <c r="O7" s="9">
        <f>IF(OR(B7="",B7=0),"",ROUND(100*MAX(0,MIN(1,1-(C7+D7)/B7/0.4)),0))</f>
        <v/>
      </c>
      <c r="P7" s="9">
        <f>IF(E6=0,IF(E7&gt;0,100,""),IF(E7="","",ROUND(100*MAX(0,MIN(1,(E7/E6-0.8)/0.4)),0)))</f>
        <v/>
      </c>
      <c r="Q7" s="9">
        <f>IF(OR(F7="",F7=0),"",ROUND(100*MIN(1,(G7/F7)/0.5),0))</f>
        <v/>
      </c>
      <c r="R7" s="9">
        <f>IF(H7+I7=0,"",ROUND(100*MIN(1,(H7/(H7+I7))/0.9),0))</f>
        <v/>
      </c>
      <c r="S7" s="9">
        <f>IF(AND(O7="",P7="",Q7="",R7=""),"",ROUND((IF(O7="",0,O7*30)+IF(P7="",0,P7*25)+IF(Q7="",0,Q7*20)+IF(R7="",0,R7*25))/(IF(O7="",0,30)+IF(P7="",0,25)+IF(Q7="",0,20)+IF(R7="",0,25)),0))</f>
        <v/>
      </c>
      <c r="T7" s="9">
        <f>IF(AND(P7="",Q7="",R7=""),"",IF((IF(AND(P7&lt;&gt;"",P6&lt;&gt;""),25,0)+IF(AND(Q7&lt;&gt;"",Q6&lt;&gt;""),20,0)+IF(AND(R7&lt;&gt;"",R6&lt;&gt;""),25,0))=0,"",ROUND((IF(AND(P7&lt;&gt;"",P6&lt;&gt;""),(P7-P6)*25,0)+IF(AND(Q7&lt;&gt;"",Q6&lt;&gt;""),(Q7-Q6)*20,0)+IF(AND(R7&lt;&gt;"",R6&lt;&gt;""),(R7-R6)*25,0))/(IF(AND(P7&lt;&gt;"",P6&lt;&gt;""),25,0)+IF(AND(Q7&lt;&gt;"",Q6&lt;&gt;""),20,0)+IF(AND(R7&lt;&gt;"",R6&lt;&gt;""),25,0)),0)))</f>
        <v/>
      </c>
    </row>
    <row r="8">
      <c r="A8" s="6">
        <f>A7+7</f>
        <v/>
      </c>
      <c r="B8" s="7" t="n"/>
      <c r="C8" s="7" t="n"/>
      <c r="D8" s="7" t="n"/>
      <c r="E8" s="8" t="n"/>
      <c r="F8" s="7" t="n"/>
      <c r="G8" s="7" t="n"/>
      <c r="H8" s="7" t="n"/>
      <c r="I8" s="7" t="n"/>
      <c r="J8" s="7" t="n"/>
      <c r="K8" s="8" t="n"/>
      <c r="L8" s="7" t="n"/>
      <c r="M8" s="7" t="n"/>
      <c r="N8" s="7" t="n"/>
      <c r="O8" s="9">
        <f>IF(OR(B8="",B8=0),"",ROUND(100*MAX(0,MIN(1,1-(C8+D8)/B8/0.4)),0))</f>
        <v/>
      </c>
      <c r="P8" s="9">
        <f>IF(E7=0,IF(E8&gt;0,100,""),IF(E8="","",ROUND(100*MAX(0,MIN(1,(E8/E7-0.8)/0.4)),0)))</f>
        <v/>
      </c>
      <c r="Q8" s="9">
        <f>IF(OR(F8="",F8=0),"",ROUND(100*MIN(1,(G8/F8)/0.5),0))</f>
        <v/>
      </c>
      <c r="R8" s="9">
        <f>IF(H8+I8=0,"",ROUND(100*MIN(1,(H8/(H8+I8))/0.9),0))</f>
        <v/>
      </c>
      <c r="S8" s="9">
        <f>IF(AND(O8="",P8="",Q8="",R8=""),"",ROUND((IF(O8="",0,O8*30)+IF(P8="",0,P8*25)+IF(Q8="",0,Q8*20)+IF(R8="",0,R8*25))/(IF(O8="",0,30)+IF(P8="",0,25)+IF(Q8="",0,20)+IF(R8="",0,25)),0))</f>
        <v/>
      </c>
      <c r="T8" s="9">
        <f>IF(AND(P8="",Q8="",R8=""),"",IF((IF(AND(P8&lt;&gt;"",P7&lt;&gt;""),25,0)+IF(AND(Q8&lt;&gt;"",Q7&lt;&gt;""),20,0)+IF(AND(R8&lt;&gt;"",R7&lt;&gt;""),25,0))=0,"",ROUND((IF(AND(P8&lt;&gt;"",P7&lt;&gt;""),(P8-P7)*25,0)+IF(AND(Q8&lt;&gt;"",Q7&lt;&gt;""),(Q8-Q7)*20,0)+IF(AND(R8&lt;&gt;"",R7&lt;&gt;""),(R8-R7)*25,0))/(IF(AND(P8&lt;&gt;"",P7&lt;&gt;""),25,0)+IF(AND(Q8&lt;&gt;"",Q7&lt;&gt;""),20,0)+IF(AND(R8&lt;&gt;"",R7&lt;&gt;""),25,0)),0)))</f>
        <v/>
      </c>
    </row>
    <row r="9">
      <c r="A9" s="6">
        <f>A8+7</f>
        <v/>
      </c>
      <c r="B9" s="7" t="n"/>
      <c r="C9" s="7" t="n"/>
      <c r="D9" s="7" t="n"/>
      <c r="E9" s="8" t="n"/>
      <c r="F9" s="7" t="n"/>
      <c r="G9" s="7" t="n"/>
      <c r="H9" s="7" t="n"/>
      <c r="I9" s="7" t="n"/>
      <c r="J9" s="7" t="n"/>
      <c r="K9" s="8" t="n"/>
      <c r="L9" s="7" t="n"/>
      <c r="M9" s="7" t="n"/>
      <c r="N9" s="7" t="n"/>
      <c r="O9" s="9">
        <f>IF(OR(B9="",B9=0),"",ROUND(100*MAX(0,MIN(1,1-(C9+D9)/B9/0.4)),0))</f>
        <v/>
      </c>
      <c r="P9" s="9">
        <f>IF(E8=0,IF(E9&gt;0,100,""),IF(E9="","",ROUND(100*MAX(0,MIN(1,(E9/E8-0.8)/0.4)),0)))</f>
        <v/>
      </c>
      <c r="Q9" s="9">
        <f>IF(OR(F9="",F9=0),"",ROUND(100*MIN(1,(G9/F9)/0.5),0))</f>
        <v/>
      </c>
      <c r="R9" s="9">
        <f>IF(H9+I9=0,"",ROUND(100*MIN(1,(H9/(H9+I9))/0.9),0))</f>
        <v/>
      </c>
      <c r="S9" s="9">
        <f>IF(AND(O9="",P9="",Q9="",R9=""),"",ROUND((IF(O9="",0,O9*30)+IF(P9="",0,P9*25)+IF(Q9="",0,Q9*20)+IF(R9="",0,R9*25))/(IF(O9="",0,30)+IF(P9="",0,25)+IF(Q9="",0,20)+IF(R9="",0,25)),0))</f>
        <v/>
      </c>
      <c r="T9" s="9">
        <f>IF(AND(P9="",Q9="",R9=""),"",IF((IF(AND(P9&lt;&gt;"",P8&lt;&gt;""),25,0)+IF(AND(Q9&lt;&gt;"",Q8&lt;&gt;""),20,0)+IF(AND(R9&lt;&gt;"",R8&lt;&gt;""),25,0))=0,"",ROUND((IF(AND(P9&lt;&gt;"",P8&lt;&gt;""),(P9-P8)*25,0)+IF(AND(Q9&lt;&gt;"",Q8&lt;&gt;""),(Q9-Q8)*20,0)+IF(AND(R9&lt;&gt;"",R8&lt;&gt;""),(R9-R8)*25,0))/(IF(AND(P9&lt;&gt;"",P8&lt;&gt;""),25,0)+IF(AND(Q9&lt;&gt;"",Q8&lt;&gt;""),20,0)+IF(AND(R9&lt;&gt;"",R8&lt;&gt;""),25,0)),0)))</f>
        <v/>
      </c>
    </row>
    <row r="10">
      <c r="A10" s="6">
        <f>A9+7</f>
        <v/>
      </c>
      <c r="B10" s="7" t="n"/>
      <c r="C10" s="7" t="n"/>
      <c r="D10" s="7" t="n"/>
      <c r="E10" s="8" t="n"/>
      <c r="F10" s="7" t="n"/>
      <c r="G10" s="7" t="n"/>
      <c r="H10" s="7" t="n"/>
      <c r="I10" s="7" t="n"/>
      <c r="J10" s="7" t="n"/>
      <c r="K10" s="8" t="n"/>
      <c r="L10" s="7" t="n"/>
      <c r="M10" s="7" t="n"/>
      <c r="N10" s="7" t="n"/>
      <c r="O10" s="9">
        <f>IF(OR(B10="",B10=0),"",ROUND(100*MAX(0,MIN(1,1-(C10+D10)/B10/0.4)),0))</f>
        <v/>
      </c>
      <c r="P10" s="9">
        <f>IF(E9=0,IF(E10&gt;0,100,""),IF(E10="","",ROUND(100*MAX(0,MIN(1,(E10/E9-0.8)/0.4)),0)))</f>
        <v/>
      </c>
      <c r="Q10" s="9">
        <f>IF(OR(F10="",F10=0),"",ROUND(100*MIN(1,(G10/F10)/0.5),0))</f>
        <v/>
      </c>
      <c r="R10" s="9">
        <f>IF(H10+I10=0,"",ROUND(100*MIN(1,(H10/(H10+I10))/0.9),0))</f>
        <v/>
      </c>
      <c r="S10" s="9">
        <f>IF(AND(O10="",P10="",Q10="",R10=""),"",ROUND((IF(O10="",0,O10*30)+IF(P10="",0,P10*25)+IF(Q10="",0,Q10*20)+IF(R10="",0,R10*25))/(IF(O10="",0,30)+IF(P10="",0,25)+IF(Q10="",0,20)+IF(R10="",0,25)),0))</f>
        <v/>
      </c>
      <c r="T10" s="9">
        <f>IF(AND(P10="",Q10="",R10=""),"",IF((IF(AND(P10&lt;&gt;"",P9&lt;&gt;""),25,0)+IF(AND(Q10&lt;&gt;"",Q9&lt;&gt;""),20,0)+IF(AND(R10&lt;&gt;"",R9&lt;&gt;""),25,0))=0,"",ROUND((IF(AND(P10&lt;&gt;"",P9&lt;&gt;""),(P10-P9)*25,0)+IF(AND(Q10&lt;&gt;"",Q9&lt;&gt;""),(Q10-Q9)*20,0)+IF(AND(R10&lt;&gt;"",R9&lt;&gt;""),(R10-R9)*25,0))/(IF(AND(P10&lt;&gt;"",P9&lt;&gt;""),25,0)+IF(AND(Q10&lt;&gt;"",Q9&lt;&gt;""),20,0)+IF(AND(R10&lt;&gt;"",R9&lt;&gt;""),25,0)),0)))</f>
        <v/>
      </c>
    </row>
    <row r="11">
      <c r="A11" s="6">
        <f>A10+7</f>
        <v/>
      </c>
      <c r="B11" s="7" t="n"/>
      <c r="C11" s="7" t="n"/>
      <c r="D11" s="7" t="n"/>
      <c r="E11" s="8" t="n"/>
      <c r="F11" s="7" t="n"/>
      <c r="G11" s="7" t="n"/>
      <c r="H11" s="7" t="n"/>
      <c r="I11" s="7" t="n"/>
      <c r="J11" s="7" t="n"/>
      <c r="K11" s="8" t="n"/>
      <c r="L11" s="7" t="n"/>
      <c r="M11" s="7" t="n"/>
      <c r="N11" s="7" t="n"/>
      <c r="O11" s="9">
        <f>IF(OR(B11="",B11=0),"",ROUND(100*MAX(0,MIN(1,1-(C11+D11)/B11/0.4)),0))</f>
        <v/>
      </c>
      <c r="P11" s="9">
        <f>IF(E10=0,IF(E11&gt;0,100,""),IF(E11="","",ROUND(100*MAX(0,MIN(1,(E11/E10-0.8)/0.4)),0)))</f>
        <v/>
      </c>
      <c r="Q11" s="9">
        <f>IF(OR(F11="",F11=0),"",ROUND(100*MIN(1,(G11/F11)/0.5),0))</f>
        <v/>
      </c>
      <c r="R11" s="9">
        <f>IF(H11+I11=0,"",ROUND(100*MIN(1,(H11/(H11+I11))/0.9),0))</f>
        <v/>
      </c>
      <c r="S11" s="9">
        <f>IF(AND(O11="",P11="",Q11="",R11=""),"",ROUND((IF(O11="",0,O11*30)+IF(P11="",0,P11*25)+IF(Q11="",0,Q11*20)+IF(R11="",0,R11*25))/(IF(O11="",0,30)+IF(P11="",0,25)+IF(Q11="",0,20)+IF(R11="",0,25)),0))</f>
        <v/>
      </c>
      <c r="T11" s="9">
        <f>IF(AND(P11="",Q11="",R11=""),"",IF((IF(AND(P11&lt;&gt;"",P10&lt;&gt;""),25,0)+IF(AND(Q11&lt;&gt;"",Q10&lt;&gt;""),20,0)+IF(AND(R11&lt;&gt;"",R10&lt;&gt;""),25,0))=0,"",ROUND((IF(AND(P11&lt;&gt;"",P10&lt;&gt;""),(P11-P10)*25,0)+IF(AND(Q11&lt;&gt;"",Q10&lt;&gt;""),(Q11-Q10)*20,0)+IF(AND(R11&lt;&gt;"",R10&lt;&gt;""),(R11-R10)*25,0))/(IF(AND(P11&lt;&gt;"",P10&lt;&gt;""),25,0)+IF(AND(Q11&lt;&gt;"",Q10&lt;&gt;""),20,0)+IF(AND(R11&lt;&gt;"",R10&lt;&gt;""),25,0)),0)))</f>
        <v/>
      </c>
    </row>
    <row r="12">
      <c r="A12" s="6">
        <f>A11+7</f>
        <v/>
      </c>
      <c r="B12" s="7" t="n"/>
      <c r="C12" s="7" t="n"/>
      <c r="D12" s="7" t="n"/>
      <c r="E12" s="8" t="n"/>
      <c r="F12" s="7" t="n"/>
      <c r="G12" s="7" t="n"/>
      <c r="H12" s="7" t="n"/>
      <c r="I12" s="7" t="n"/>
      <c r="J12" s="7" t="n"/>
      <c r="K12" s="8" t="n"/>
      <c r="L12" s="7" t="n"/>
      <c r="M12" s="7" t="n"/>
      <c r="N12" s="7" t="n"/>
      <c r="O12" s="9">
        <f>IF(OR(B12="",B12=0),"",ROUND(100*MAX(0,MIN(1,1-(C12+D12)/B12/0.4)),0))</f>
        <v/>
      </c>
      <c r="P12" s="9">
        <f>IF(E11=0,IF(E12&gt;0,100,""),IF(E12="","",ROUND(100*MAX(0,MIN(1,(E12/E11-0.8)/0.4)),0)))</f>
        <v/>
      </c>
      <c r="Q12" s="9">
        <f>IF(OR(F12="",F12=0),"",ROUND(100*MIN(1,(G12/F12)/0.5),0))</f>
        <v/>
      </c>
      <c r="R12" s="9">
        <f>IF(H12+I12=0,"",ROUND(100*MIN(1,(H12/(H12+I12))/0.9),0))</f>
        <v/>
      </c>
      <c r="S12" s="9">
        <f>IF(AND(O12="",P12="",Q12="",R12=""),"",ROUND((IF(O12="",0,O12*30)+IF(P12="",0,P12*25)+IF(Q12="",0,Q12*20)+IF(R12="",0,R12*25))/(IF(O12="",0,30)+IF(P12="",0,25)+IF(Q12="",0,20)+IF(R12="",0,25)),0))</f>
        <v/>
      </c>
      <c r="T12" s="9">
        <f>IF(AND(P12="",Q12="",R12=""),"",IF((IF(AND(P12&lt;&gt;"",P11&lt;&gt;""),25,0)+IF(AND(Q12&lt;&gt;"",Q11&lt;&gt;""),20,0)+IF(AND(R12&lt;&gt;"",R11&lt;&gt;""),25,0))=0,"",ROUND((IF(AND(P12&lt;&gt;"",P11&lt;&gt;""),(P12-P11)*25,0)+IF(AND(Q12&lt;&gt;"",Q11&lt;&gt;""),(Q12-Q11)*20,0)+IF(AND(R12&lt;&gt;"",R11&lt;&gt;""),(R12-R11)*25,0))/(IF(AND(P12&lt;&gt;"",P11&lt;&gt;""),25,0)+IF(AND(Q12&lt;&gt;"",Q11&lt;&gt;""),20,0)+IF(AND(R12&lt;&gt;"",R11&lt;&gt;""),25,0)),0)))</f>
        <v/>
      </c>
    </row>
    <row r="13">
      <c r="A13" s="6">
        <f>A12+7</f>
        <v/>
      </c>
      <c r="B13" s="7" t="n"/>
      <c r="C13" s="7" t="n"/>
      <c r="D13" s="7" t="n"/>
      <c r="E13" s="8" t="n"/>
      <c r="F13" s="7" t="n"/>
      <c r="G13" s="7" t="n"/>
      <c r="H13" s="7" t="n"/>
      <c r="I13" s="7" t="n"/>
      <c r="J13" s="7" t="n"/>
      <c r="K13" s="8" t="n"/>
      <c r="L13" s="7" t="n"/>
      <c r="M13" s="7" t="n"/>
      <c r="N13" s="7" t="n"/>
      <c r="O13" s="9">
        <f>IF(OR(B13="",B13=0),"",ROUND(100*MAX(0,MIN(1,1-(C13+D13)/B13/0.4)),0))</f>
        <v/>
      </c>
      <c r="P13" s="9">
        <f>IF(E12=0,IF(E13&gt;0,100,""),IF(E13="","",ROUND(100*MAX(0,MIN(1,(E13/E12-0.8)/0.4)),0)))</f>
        <v/>
      </c>
      <c r="Q13" s="9">
        <f>IF(OR(F13="",F13=0),"",ROUND(100*MIN(1,(G13/F13)/0.5),0))</f>
        <v/>
      </c>
      <c r="R13" s="9">
        <f>IF(H13+I13=0,"",ROUND(100*MIN(1,(H13/(H13+I13))/0.9),0))</f>
        <v/>
      </c>
      <c r="S13" s="9">
        <f>IF(AND(O13="",P13="",Q13="",R13=""),"",ROUND((IF(O13="",0,O13*30)+IF(P13="",0,P13*25)+IF(Q13="",0,Q13*20)+IF(R13="",0,R13*25))/(IF(O13="",0,30)+IF(P13="",0,25)+IF(Q13="",0,20)+IF(R13="",0,25)),0))</f>
        <v/>
      </c>
      <c r="T13" s="9">
        <f>IF(AND(P13="",Q13="",R13=""),"",IF((IF(AND(P13&lt;&gt;"",P12&lt;&gt;""),25,0)+IF(AND(Q13&lt;&gt;"",Q12&lt;&gt;""),20,0)+IF(AND(R13&lt;&gt;"",R12&lt;&gt;""),25,0))=0,"",ROUND((IF(AND(P13&lt;&gt;"",P12&lt;&gt;""),(P13-P12)*25,0)+IF(AND(Q13&lt;&gt;"",Q12&lt;&gt;""),(Q13-Q12)*20,0)+IF(AND(R13&lt;&gt;"",R12&lt;&gt;""),(R13-R12)*25,0))/(IF(AND(P13&lt;&gt;"",P12&lt;&gt;""),25,0)+IF(AND(Q13&lt;&gt;"",Q12&lt;&gt;""),20,0)+IF(AND(R13&lt;&gt;"",R12&lt;&gt;""),25,0)),0)))</f>
        <v/>
      </c>
    </row>
    <row r="14">
      <c r="A14" s="6">
        <f>A13+7</f>
        <v/>
      </c>
      <c r="B14" s="7" t="n"/>
      <c r="C14" s="7" t="n"/>
      <c r="D14" s="7" t="n"/>
      <c r="E14" s="8" t="n"/>
      <c r="F14" s="7" t="n"/>
      <c r="G14" s="7" t="n"/>
      <c r="H14" s="7" t="n"/>
      <c r="I14" s="7" t="n"/>
      <c r="J14" s="7" t="n"/>
      <c r="K14" s="8" t="n"/>
      <c r="L14" s="7" t="n"/>
      <c r="M14" s="7" t="n"/>
      <c r="N14" s="7" t="n"/>
      <c r="O14" s="9">
        <f>IF(OR(B14="",B14=0),"",ROUND(100*MAX(0,MIN(1,1-(C14+D14)/B14/0.4)),0))</f>
        <v/>
      </c>
      <c r="P14" s="9">
        <f>IF(E13=0,IF(E14&gt;0,100,""),IF(E14="","",ROUND(100*MAX(0,MIN(1,(E14/E13-0.8)/0.4)),0)))</f>
        <v/>
      </c>
      <c r="Q14" s="9">
        <f>IF(OR(F14="",F14=0),"",ROUND(100*MIN(1,(G14/F14)/0.5),0))</f>
        <v/>
      </c>
      <c r="R14" s="9">
        <f>IF(H14+I14=0,"",ROUND(100*MIN(1,(H14/(H14+I14))/0.9),0))</f>
        <v/>
      </c>
      <c r="S14" s="9">
        <f>IF(AND(O14="",P14="",Q14="",R14=""),"",ROUND((IF(O14="",0,O14*30)+IF(P14="",0,P14*25)+IF(Q14="",0,Q14*20)+IF(R14="",0,R14*25))/(IF(O14="",0,30)+IF(P14="",0,25)+IF(Q14="",0,20)+IF(R14="",0,25)),0))</f>
        <v/>
      </c>
      <c r="T14" s="9">
        <f>IF(AND(P14="",Q14="",R14=""),"",IF((IF(AND(P14&lt;&gt;"",P13&lt;&gt;""),25,0)+IF(AND(Q14&lt;&gt;"",Q13&lt;&gt;""),20,0)+IF(AND(R14&lt;&gt;"",R13&lt;&gt;""),25,0))=0,"",ROUND((IF(AND(P14&lt;&gt;"",P13&lt;&gt;""),(P14-P13)*25,0)+IF(AND(Q14&lt;&gt;"",Q13&lt;&gt;""),(Q14-Q13)*20,0)+IF(AND(R14&lt;&gt;"",R13&lt;&gt;""),(R14-R13)*25,0))/(IF(AND(P14&lt;&gt;"",P13&lt;&gt;""),25,0)+IF(AND(Q14&lt;&gt;"",Q13&lt;&gt;""),20,0)+IF(AND(R14&lt;&gt;"",R13&lt;&gt;""),25,0)),0)))</f>
        <v/>
      </c>
    </row>
    <row r="15">
      <c r="A15" s="6">
        <f>A14+7</f>
        <v/>
      </c>
      <c r="B15" s="7" t="n"/>
      <c r="C15" s="7" t="n"/>
      <c r="D15" s="7" t="n"/>
      <c r="E15" s="8" t="n"/>
      <c r="F15" s="7" t="n"/>
      <c r="G15" s="7" t="n"/>
      <c r="H15" s="7" t="n"/>
      <c r="I15" s="7" t="n"/>
      <c r="J15" s="7" t="n"/>
      <c r="K15" s="8" t="n"/>
      <c r="L15" s="7" t="n"/>
      <c r="M15" s="7" t="n"/>
      <c r="N15" s="7" t="n"/>
      <c r="O15" s="9">
        <f>IF(OR(B15="",B15=0),"",ROUND(100*MAX(0,MIN(1,1-(C15+D15)/B15/0.4)),0))</f>
        <v/>
      </c>
      <c r="P15" s="9">
        <f>IF(E14=0,IF(E15&gt;0,100,""),IF(E15="","",ROUND(100*MAX(0,MIN(1,(E15/E14-0.8)/0.4)),0)))</f>
        <v/>
      </c>
      <c r="Q15" s="9">
        <f>IF(OR(F15="",F15=0),"",ROUND(100*MIN(1,(G15/F15)/0.5),0))</f>
        <v/>
      </c>
      <c r="R15" s="9">
        <f>IF(H15+I15=0,"",ROUND(100*MIN(1,(H15/(H15+I15))/0.9),0))</f>
        <v/>
      </c>
      <c r="S15" s="9">
        <f>IF(AND(O15="",P15="",Q15="",R15=""),"",ROUND((IF(O15="",0,O15*30)+IF(P15="",0,P15*25)+IF(Q15="",0,Q15*20)+IF(R15="",0,R15*25))/(IF(O15="",0,30)+IF(P15="",0,25)+IF(Q15="",0,20)+IF(R15="",0,25)),0))</f>
        <v/>
      </c>
      <c r="T15" s="9">
        <f>IF(AND(P15="",Q15="",R15=""),"",IF((IF(AND(P15&lt;&gt;"",P14&lt;&gt;""),25,0)+IF(AND(Q15&lt;&gt;"",Q14&lt;&gt;""),20,0)+IF(AND(R15&lt;&gt;"",R14&lt;&gt;""),25,0))=0,"",ROUND((IF(AND(P15&lt;&gt;"",P14&lt;&gt;""),(P15-P14)*25,0)+IF(AND(Q15&lt;&gt;"",Q14&lt;&gt;""),(Q15-Q14)*20,0)+IF(AND(R15&lt;&gt;"",R14&lt;&gt;""),(R15-R14)*25,0))/(IF(AND(P15&lt;&gt;"",P14&lt;&gt;""),25,0)+IF(AND(Q15&lt;&gt;"",Q14&lt;&gt;""),20,0)+IF(AND(R15&lt;&gt;"",R14&lt;&gt;""),25,0)),0)))</f>
        <v/>
      </c>
    </row>
    <row r="16">
      <c r="A16" s="6">
        <f>A15+7</f>
        <v/>
      </c>
      <c r="B16" s="7" t="n"/>
      <c r="C16" s="7" t="n"/>
      <c r="D16" s="7" t="n"/>
      <c r="E16" s="8" t="n"/>
      <c r="F16" s="7" t="n"/>
      <c r="G16" s="7" t="n"/>
      <c r="H16" s="7" t="n"/>
      <c r="I16" s="7" t="n"/>
      <c r="J16" s="7" t="n"/>
      <c r="K16" s="8" t="n"/>
      <c r="L16" s="7" t="n"/>
      <c r="M16" s="7" t="n"/>
      <c r="N16" s="7" t="n"/>
      <c r="O16" s="9">
        <f>IF(OR(B16="",B16=0),"",ROUND(100*MAX(0,MIN(1,1-(C16+D16)/B16/0.4)),0))</f>
        <v/>
      </c>
      <c r="P16" s="9">
        <f>IF(E15=0,IF(E16&gt;0,100,""),IF(E16="","",ROUND(100*MAX(0,MIN(1,(E16/E15-0.8)/0.4)),0)))</f>
        <v/>
      </c>
      <c r="Q16" s="9">
        <f>IF(OR(F16="",F16=0),"",ROUND(100*MIN(1,(G16/F16)/0.5),0))</f>
        <v/>
      </c>
      <c r="R16" s="9">
        <f>IF(H16+I16=0,"",ROUND(100*MIN(1,(H16/(H16+I16))/0.9),0))</f>
        <v/>
      </c>
      <c r="S16" s="9">
        <f>IF(AND(O16="",P16="",Q16="",R16=""),"",ROUND((IF(O16="",0,O16*30)+IF(P16="",0,P16*25)+IF(Q16="",0,Q16*20)+IF(R16="",0,R16*25))/(IF(O16="",0,30)+IF(P16="",0,25)+IF(Q16="",0,20)+IF(R16="",0,25)),0))</f>
        <v/>
      </c>
      <c r="T16" s="9">
        <f>IF(AND(P16="",Q16="",R16=""),"",IF((IF(AND(P16&lt;&gt;"",P15&lt;&gt;""),25,0)+IF(AND(Q16&lt;&gt;"",Q15&lt;&gt;""),20,0)+IF(AND(R16&lt;&gt;"",R15&lt;&gt;""),25,0))=0,"",ROUND((IF(AND(P16&lt;&gt;"",P15&lt;&gt;""),(P16-P15)*25,0)+IF(AND(Q16&lt;&gt;"",Q15&lt;&gt;""),(Q16-Q15)*20,0)+IF(AND(R16&lt;&gt;"",R15&lt;&gt;""),(R16-R15)*25,0))/(IF(AND(P16&lt;&gt;"",P15&lt;&gt;""),25,0)+IF(AND(Q16&lt;&gt;"",Q15&lt;&gt;""),20,0)+IF(AND(R16&lt;&gt;"",R15&lt;&gt;""),25,0)),0)))</f>
        <v/>
      </c>
    </row>
    <row r="17">
      <c r="A17" s="6">
        <f>A16+7</f>
        <v/>
      </c>
      <c r="B17" s="7" t="n"/>
      <c r="C17" s="7" t="n"/>
      <c r="D17" s="7" t="n"/>
      <c r="E17" s="8" t="n"/>
      <c r="F17" s="7" t="n"/>
      <c r="G17" s="7" t="n"/>
      <c r="H17" s="7" t="n"/>
      <c r="I17" s="7" t="n"/>
      <c r="J17" s="7" t="n"/>
      <c r="K17" s="8" t="n"/>
      <c r="L17" s="7" t="n"/>
      <c r="M17" s="7" t="n"/>
      <c r="N17" s="7" t="n"/>
      <c r="O17" s="9">
        <f>IF(OR(B17="",B17=0),"",ROUND(100*MAX(0,MIN(1,1-(C17+D17)/B17/0.4)),0))</f>
        <v/>
      </c>
      <c r="P17" s="9">
        <f>IF(E16=0,IF(E17&gt;0,100,""),IF(E17="","",ROUND(100*MAX(0,MIN(1,(E17/E16-0.8)/0.4)),0)))</f>
        <v/>
      </c>
      <c r="Q17" s="9">
        <f>IF(OR(F17="",F17=0),"",ROUND(100*MIN(1,(G17/F17)/0.5),0))</f>
        <v/>
      </c>
      <c r="R17" s="9">
        <f>IF(H17+I17=0,"",ROUND(100*MIN(1,(H17/(H17+I17))/0.9),0))</f>
        <v/>
      </c>
      <c r="S17" s="9">
        <f>IF(AND(O17="",P17="",Q17="",R17=""),"",ROUND((IF(O17="",0,O17*30)+IF(P17="",0,P17*25)+IF(Q17="",0,Q17*20)+IF(R17="",0,R17*25))/(IF(O17="",0,30)+IF(P17="",0,25)+IF(Q17="",0,20)+IF(R17="",0,25)),0))</f>
        <v/>
      </c>
      <c r="T17" s="9">
        <f>IF(AND(P17="",Q17="",R17=""),"",IF((IF(AND(P17&lt;&gt;"",P16&lt;&gt;""),25,0)+IF(AND(Q17&lt;&gt;"",Q16&lt;&gt;""),20,0)+IF(AND(R17&lt;&gt;"",R16&lt;&gt;""),25,0))=0,"",ROUND((IF(AND(P17&lt;&gt;"",P16&lt;&gt;""),(P17-P16)*25,0)+IF(AND(Q17&lt;&gt;"",Q16&lt;&gt;""),(Q17-Q16)*20,0)+IF(AND(R17&lt;&gt;"",R16&lt;&gt;""),(R17-R16)*25,0))/(IF(AND(P17&lt;&gt;"",P16&lt;&gt;""),25,0)+IF(AND(Q17&lt;&gt;"",Q16&lt;&gt;""),20,0)+IF(AND(R17&lt;&gt;"",R16&lt;&gt;""),25,0)),0)))</f>
        <v/>
      </c>
    </row>
    <row r="18">
      <c r="A18" s="6">
        <f>A17+7</f>
        <v/>
      </c>
      <c r="B18" s="7" t="n"/>
      <c r="C18" s="7" t="n"/>
      <c r="D18" s="7" t="n"/>
      <c r="E18" s="8" t="n"/>
      <c r="F18" s="7" t="n"/>
      <c r="G18" s="7" t="n"/>
      <c r="H18" s="7" t="n"/>
      <c r="I18" s="7" t="n"/>
      <c r="J18" s="7" t="n"/>
      <c r="K18" s="8" t="n"/>
      <c r="L18" s="7" t="n"/>
      <c r="M18" s="7" t="n"/>
      <c r="N18" s="7" t="n"/>
      <c r="O18" s="9">
        <f>IF(OR(B18="",B18=0),"",ROUND(100*MAX(0,MIN(1,1-(C18+D18)/B18/0.4)),0))</f>
        <v/>
      </c>
      <c r="P18" s="9">
        <f>IF(E17=0,IF(E18&gt;0,100,""),IF(E18="","",ROUND(100*MAX(0,MIN(1,(E18/E17-0.8)/0.4)),0)))</f>
        <v/>
      </c>
      <c r="Q18" s="9">
        <f>IF(OR(F18="",F18=0),"",ROUND(100*MIN(1,(G18/F18)/0.5),0))</f>
        <v/>
      </c>
      <c r="R18" s="9">
        <f>IF(H18+I18=0,"",ROUND(100*MIN(1,(H18/(H18+I18))/0.9),0))</f>
        <v/>
      </c>
      <c r="S18" s="9">
        <f>IF(AND(O18="",P18="",Q18="",R18=""),"",ROUND((IF(O18="",0,O18*30)+IF(P18="",0,P18*25)+IF(Q18="",0,Q18*20)+IF(R18="",0,R18*25))/(IF(O18="",0,30)+IF(P18="",0,25)+IF(Q18="",0,20)+IF(R18="",0,25)),0))</f>
        <v/>
      </c>
      <c r="T18" s="9">
        <f>IF(AND(P18="",Q18="",R18=""),"",IF((IF(AND(P18&lt;&gt;"",P17&lt;&gt;""),25,0)+IF(AND(Q18&lt;&gt;"",Q17&lt;&gt;""),20,0)+IF(AND(R18&lt;&gt;"",R17&lt;&gt;""),25,0))=0,"",ROUND((IF(AND(P18&lt;&gt;"",P17&lt;&gt;""),(P18-P17)*25,0)+IF(AND(Q18&lt;&gt;"",Q17&lt;&gt;""),(Q18-Q17)*20,0)+IF(AND(R18&lt;&gt;"",R17&lt;&gt;""),(R18-R17)*25,0))/(IF(AND(P18&lt;&gt;"",P17&lt;&gt;""),25,0)+IF(AND(Q18&lt;&gt;"",Q17&lt;&gt;""),20,0)+IF(AND(R18&lt;&gt;"",R17&lt;&gt;""),25,0)),0)))</f>
        <v/>
      </c>
    </row>
    <row r="19">
      <c r="A19" s="6">
        <f>A18+7</f>
        <v/>
      </c>
      <c r="B19" s="7" t="n"/>
      <c r="C19" s="7" t="n"/>
      <c r="D19" s="7" t="n"/>
      <c r="E19" s="8" t="n"/>
      <c r="F19" s="7" t="n"/>
      <c r="G19" s="7" t="n"/>
      <c r="H19" s="7" t="n"/>
      <c r="I19" s="7" t="n"/>
      <c r="J19" s="7" t="n"/>
      <c r="K19" s="8" t="n"/>
      <c r="L19" s="7" t="n"/>
      <c r="M19" s="7" t="n"/>
      <c r="N19" s="7" t="n"/>
      <c r="O19" s="9">
        <f>IF(OR(B19="",B19=0),"",ROUND(100*MAX(0,MIN(1,1-(C19+D19)/B19/0.4)),0))</f>
        <v/>
      </c>
      <c r="P19" s="9">
        <f>IF(E18=0,IF(E19&gt;0,100,""),IF(E19="","",ROUND(100*MAX(0,MIN(1,(E19/E18-0.8)/0.4)),0)))</f>
        <v/>
      </c>
      <c r="Q19" s="9">
        <f>IF(OR(F19="",F19=0),"",ROUND(100*MIN(1,(G19/F19)/0.5),0))</f>
        <v/>
      </c>
      <c r="R19" s="9">
        <f>IF(H19+I19=0,"",ROUND(100*MIN(1,(H19/(H19+I19))/0.9),0))</f>
        <v/>
      </c>
      <c r="S19" s="9">
        <f>IF(AND(O19="",P19="",Q19="",R19=""),"",ROUND((IF(O19="",0,O19*30)+IF(P19="",0,P19*25)+IF(Q19="",0,Q19*20)+IF(R19="",0,R19*25))/(IF(O19="",0,30)+IF(P19="",0,25)+IF(Q19="",0,20)+IF(R19="",0,25)),0))</f>
        <v/>
      </c>
      <c r="T19" s="9">
        <f>IF(AND(P19="",Q19="",R19=""),"",IF((IF(AND(P19&lt;&gt;"",P18&lt;&gt;""),25,0)+IF(AND(Q19&lt;&gt;"",Q18&lt;&gt;""),20,0)+IF(AND(R19&lt;&gt;"",R18&lt;&gt;""),25,0))=0,"",ROUND((IF(AND(P19&lt;&gt;"",P18&lt;&gt;""),(P19-P18)*25,0)+IF(AND(Q19&lt;&gt;"",Q18&lt;&gt;""),(Q19-Q18)*20,0)+IF(AND(R19&lt;&gt;"",R18&lt;&gt;""),(R19-R18)*25,0))/(IF(AND(P19&lt;&gt;"",P18&lt;&gt;""),25,0)+IF(AND(Q19&lt;&gt;"",Q18&lt;&gt;""),20,0)+IF(AND(R19&lt;&gt;"",R18&lt;&gt;""),25,0)),0)))</f>
        <v/>
      </c>
    </row>
    <row r="20">
      <c r="A20" s="6">
        <f>A19+7</f>
        <v/>
      </c>
      <c r="B20" s="7" t="n"/>
      <c r="C20" s="7" t="n"/>
      <c r="D20" s="7" t="n"/>
      <c r="E20" s="8" t="n"/>
      <c r="F20" s="7" t="n"/>
      <c r="G20" s="7" t="n"/>
      <c r="H20" s="7" t="n"/>
      <c r="I20" s="7" t="n"/>
      <c r="J20" s="7" t="n"/>
      <c r="K20" s="8" t="n"/>
      <c r="L20" s="7" t="n"/>
      <c r="M20" s="7" t="n"/>
      <c r="N20" s="7" t="n"/>
      <c r="O20" s="9">
        <f>IF(OR(B20="",B20=0),"",ROUND(100*MAX(0,MIN(1,1-(C20+D20)/B20/0.4)),0))</f>
        <v/>
      </c>
      <c r="P20" s="9">
        <f>IF(E19=0,IF(E20&gt;0,100,""),IF(E20="","",ROUND(100*MAX(0,MIN(1,(E20/E19-0.8)/0.4)),0)))</f>
        <v/>
      </c>
      <c r="Q20" s="9">
        <f>IF(OR(F20="",F20=0),"",ROUND(100*MIN(1,(G20/F20)/0.5),0))</f>
        <v/>
      </c>
      <c r="R20" s="9">
        <f>IF(H20+I20=0,"",ROUND(100*MIN(1,(H20/(H20+I20))/0.9),0))</f>
        <v/>
      </c>
      <c r="S20" s="9">
        <f>IF(AND(O20="",P20="",Q20="",R20=""),"",ROUND((IF(O20="",0,O20*30)+IF(P20="",0,P20*25)+IF(Q20="",0,Q20*20)+IF(R20="",0,R20*25))/(IF(O20="",0,30)+IF(P20="",0,25)+IF(Q20="",0,20)+IF(R20="",0,25)),0))</f>
        <v/>
      </c>
      <c r="T20" s="9">
        <f>IF(AND(P20="",Q20="",R20=""),"",IF((IF(AND(P20&lt;&gt;"",P19&lt;&gt;""),25,0)+IF(AND(Q20&lt;&gt;"",Q19&lt;&gt;""),20,0)+IF(AND(R20&lt;&gt;"",R19&lt;&gt;""),25,0))=0,"",ROUND((IF(AND(P20&lt;&gt;"",P19&lt;&gt;""),(P20-P19)*25,0)+IF(AND(Q20&lt;&gt;"",Q19&lt;&gt;""),(Q20-Q19)*20,0)+IF(AND(R20&lt;&gt;"",R19&lt;&gt;""),(R20-R19)*25,0))/(IF(AND(P20&lt;&gt;"",P19&lt;&gt;""),25,0)+IF(AND(Q20&lt;&gt;"",Q19&lt;&gt;""),20,0)+IF(AND(R20&lt;&gt;"",R19&lt;&gt;""),25,0)),0)))</f>
        <v/>
      </c>
    </row>
    <row r="21">
      <c r="A21" s="6">
        <f>A20+7</f>
        <v/>
      </c>
      <c r="B21" s="7" t="n"/>
      <c r="C21" s="7" t="n"/>
      <c r="D21" s="7" t="n"/>
      <c r="E21" s="8" t="n"/>
      <c r="F21" s="7" t="n"/>
      <c r="G21" s="7" t="n"/>
      <c r="H21" s="7" t="n"/>
      <c r="I21" s="7" t="n"/>
      <c r="J21" s="7" t="n"/>
      <c r="K21" s="8" t="n"/>
      <c r="L21" s="7" t="n"/>
      <c r="M21" s="7" t="n"/>
      <c r="N21" s="7" t="n"/>
      <c r="O21" s="9">
        <f>IF(OR(B21="",B21=0),"",ROUND(100*MAX(0,MIN(1,1-(C21+D21)/B21/0.4)),0))</f>
        <v/>
      </c>
      <c r="P21" s="9">
        <f>IF(E20=0,IF(E21&gt;0,100,""),IF(E21="","",ROUND(100*MAX(0,MIN(1,(E21/E20-0.8)/0.4)),0)))</f>
        <v/>
      </c>
      <c r="Q21" s="9">
        <f>IF(OR(F21="",F21=0),"",ROUND(100*MIN(1,(G21/F21)/0.5),0))</f>
        <v/>
      </c>
      <c r="R21" s="9">
        <f>IF(H21+I21=0,"",ROUND(100*MIN(1,(H21/(H21+I21))/0.9),0))</f>
        <v/>
      </c>
      <c r="S21" s="9">
        <f>IF(AND(O21="",P21="",Q21="",R21=""),"",ROUND((IF(O21="",0,O21*30)+IF(P21="",0,P21*25)+IF(Q21="",0,Q21*20)+IF(R21="",0,R21*25))/(IF(O21="",0,30)+IF(P21="",0,25)+IF(Q21="",0,20)+IF(R21="",0,25)),0))</f>
        <v/>
      </c>
      <c r="T21" s="9">
        <f>IF(AND(P21="",Q21="",R21=""),"",IF((IF(AND(P21&lt;&gt;"",P20&lt;&gt;""),25,0)+IF(AND(Q21&lt;&gt;"",Q20&lt;&gt;""),20,0)+IF(AND(R21&lt;&gt;"",R20&lt;&gt;""),25,0))=0,"",ROUND((IF(AND(P21&lt;&gt;"",P20&lt;&gt;""),(P21-P20)*25,0)+IF(AND(Q21&lt;&gt;"",Q20&lt;&gt;""),(Q21-Q20)*20,0)+IF(AND(R21&lt;&gt;"",R20&lt;&gt;""),(R21-R20)*25,0))/(IF(AND(P21&lt;&gt;"",P20&lt;&gt;""),25,0)+IF(AND(Q21&lt;&gt;"",Q20&lt;&gt;""),20,0)+IF(AND(R21&lt;&gt;"",R20&lt;&gt;""),25,0)),0)))</f>
        <v/>
      </c>
    </row>
    <row r="22">
      <c r="A22" s="6">
        <f>A21+7</f>
        <v/>
      </c>
      <c r="B22" s="7" t="n">
        <v>98</v>
      </c>
      <c r="C22" s="7" t="n">
        <v>8</v>
      </c>
      <c r="D22" s="7" t="n">
        <v>4</v>
      </c>
      <c r="E22" s="8" t="n">
        <v>6400</v>
      </c>
      <c r="F22" s="7" t="n">
        <v>10</v>
      </c>
      <c r="G22" s="7" t="n">
        <v>4</v>
      </c>
      <c r="H22" s="7" t="n">
        <v>350</v>
      </c>
      <c r="I22" s="7" t="n">
        <v>24</v>
      </c>
      <c r="J22" s="7" t="n">
        <v>7</v>
      </c>
      <c r="K22" s="8" t="n">
        <v>560</v>
      </c>
      <c r="L22" s="7" t="n">
        <v>2</v>
      </c>
      <c r="M22" s="7" t="n">
        <v>3</v>
      </c>
      <c r="N22" s="7" t="n">
        <v>4</v>
      </c>
      <c r="O22" s="9">
        <f>IF(OR(B22="",B22=0),"",ROUND(100*MAX(0,MIN(1,1-(C22+D22)/B22/0.4)),0))</f>
        <v/>
      </c>
      <c r="P22" s="9">
        <f>IF(E21=0,IF(E22&gt;0,100,""),IF(E22="","",ROUND(100*MAX(0,MIN(1,(E22/E21-0.8)/0.4)),0)))</f>
        <v/>
      </c>
      <c r="Q22" s="9">
        <f>IF(OR(F22="",F22=0),"",ROUND(100*MIN(1,(G22/F22)/0.5),0))</f>
        <v/>
      </c>
      <c r="R22" s="9">
        <f>IF(H22+I22=0,"",ROUND(100*MIN(1,(H22/(H22+I22))/0.9),0))</f>
        <v/>
      </c>
      <c r="S22" s="9">
        <f>IF(AND(O22="",P22="",Q22="",R22=""),"",ROUND((IF(O22="",0,O22*30)+IF(P22="",0,P22*25)+IF(Q22="",0,Q22*20)+IF(R22="",0,R22*25))/(IF(O22="",0,30)+IF(P22="",0,25)+IF(Q22="",0,20)+IF(R22="",0,25)),0))</f>
        <v/>
      </c>
      <c r="T22" s="9">
        <f>IF(AND(P22="",Q22="",R22=""),"",IF((IF(AND(P22&lt;&gt;"",P21&lt;&gt;""),25,0)+IF(AND(Q22&lt;&gt;"",Q21&lt;&gt;""),20,0)+IF(AND(R22&lt;&gt;"",R21&lt;&gt;""),25,0))=0,"",ROUND((IF(AND(P22&lt;&gt;"",P21&lt;&gt;""),(P22-P21)*25,0)+IF(AND(Q22&lt;&gt;"",Q21&lt;&gt;""),(Q22-Q21)*20,0)+IF(AND(R22&lt;&gt;"",R21&lt;&gt;""),(R22-R21)*25,0))/(IF(AND(P22&lt;&gt;"",P21&lt;&gt;""),25,0)+IF(AND(Q22&lt;&gt;"",Q21&lt;&gt;""),20,0)+IF(AND(R22&lt;&gt;"",R21&lt;&gt;""),25,0)),0)))</f>
        <v/>
      </c>
    </row>
    <row r="23">
      <c r="A23" s="6">
        <f>A22+7</f>
        <v/>
      </c>
      <c r="B23" s="7" t="n">
        <v>100</v>
      </c>
      <c r="C23" s="7" t="n">
        <v>8</v>
      </c>
      <c r="D23" s="7" t="n">
        <v>4</v>
      </c>
      <c r="E23" s="8" t="n">
        <v>6700</v>
      </c>
      <c r="F23" s="7" t="n">
        <v>12</v>
      </c>
      <c r="G23" s="7" t="n">
        <v>5</v>
      </c>
      <c r="H23" s="7" t="n">
        <v>364</v>
      </c>
      <c r="I23" s="7" t="n">
        <v>25</v>
      </c>
      <c r="J23" s="7" t="n">
        <v>6</v>
      </c>
      <c r="K23" s="8" t="n">
        <v>470</v>
      </c>
      <c r="L23" s="7" t="n">
        <v>2</v>
      </c>
      <c r="M23" s="7" t="n">
        <v>3</v>
      </c>
      <c r="N23" s="7" t="n">
        <v>5</v>
      </c>
      <c r="O23" s="9">
        <f>IF(OR(B23="",B23=0),"",ROUND(100*MAX(0,MIN(1,1-(C23+D23)/B23/0.4)),0))</f>
        <v/>
      </c>
      <c r="P23" s="9">
        <f>IF(E22=0,IF(E23&gt;0,100,""),IF(E23="","",ROUND(100*MAX(0,MIN(1,(E23/E22-0.8)/0.4)),0)))</f>
        <v/>
      </c>
      <c r="Q23" s="9">
        <f>IF(OR(F23="",F23=0),"",ROUND(100*MIN(1,(G23/F23)/0.5),0))</f>
        <v/>
      </c>
      <c r="R23" s="9">
        <f>IF(H23+I23=0,"",ROUND(100*MIN(1,(H23/(H23+I23))/0.9),0))</f>
        <v/>
      </c>
      <c r="S23" s="9">
        <f>IF(AND(O23="",P23="",Q23="",R23=""),"",ROUND((IF(O23="",0,O23*30)+IF(P23="",0,P23*25)+IF(Q23="",0,Q23*20)+IF(R23="",0,R23*25))/(IF(O23="",0,30)+IF(P23="",0,25)+IF(Q23="",0,20)+IF(R23="",0,25)),0))</f>
        <v/>
      </c>
      <c r="T23" s="9">
        <f>IF(AND(P23="",Q23="",R23=""),"",IF((IF(AND(P23&lt;&gt;"",P22&lt;&gt;""),25,0)+IF(AND(Q23&lt;&gt;"",Q22&lt;&gt;""),20,0)+IF(AND(R23&lt;&gt;"",R22&lt;&gt;""),25,0))=0,"",ROUND((IF(AND(P23&lt;&gt;"",P22&lt;&gt;""),(P23-P22)*25,0)+IF(AND(Q23&lt;&gt;"",Q22&lt;&gt;""),(Q23-Q22)*20,0)+IF(AND(R23&lt;&gt;"",R22&lt;&gt;""),(R23-R22)*25,0))/(IF(AND(P23&lt;&gt;"",P22&lt;&gt;""),25,0)+IF(AND(Q23&lt;&gt;"",Q22&lt;&gt;""),20,0)+IF(AND(R23&lt;&gt;"",R22&lt;&gt;""),25,0)),0)))</f>
        <v/>
      </c>
    </row>
    <row r="24">
      <c r="A24" s="6">
        <f>A23+7</f>
        <v/>
      </c>
      <c r="B24" s="7" t="n">
        <v>101</v>
      </c>
      <c r="C24" s="7" t="n">
        <v>7</v>
      </c>
      <c r="D24" s="7" t="n">
        <v>3</v>
      </c>
      <c r="E24" s="8" t="n">
        <v>6500</v>
      </c>
      <c r="F24" s="7" t="n">
        <v>10</v>
      </c>
      <c r="G24" s="7" t="n">
        <v>4</v>
      </c>
      <c r="H24" s="7" t="n">
        <v>352</v>
      </c>
      <c r="I24" s="7" t="n">
        <v>22</v>
      </c>
      <c r="J24" s="7" t="n">
        <v>5</v>
      </c>
      <c r="K24" s="8" t="n">
        <v>410</v>
      </c>
      <c r="L24" s="7" t="n">
        <v>1</v>
      </c>
      <c r="M24" s="7" t="n">
        <v>4</v>
      </c>
      <c r="N24" s="7" t="n">
        <v>3</v>
      </c>
      <c r="O24" s="9">
        <f>IF(OR(B24="",B24=0),"",ROUND(100*MAX(0,MIN(1,1-(C24+D24)/B24/0.4)),0))</f>
        <v/>
      </c>
      <c r="P24" s="9">
        <f>IF(E23=0,IF(E24&gt;0,100,""),IF(E24="","",ROUND(100*MAX(0,MIN(1,(E24/E23-0.8)/0.4)),0)))</f>
        <v/>
      </c>
      <c r="Q24" s="9">
        <f>IF(OR(F24="",F24=0),"",ROUND(100*MIN(1,(G24/F24)/0.5),0))</f>
        <v/>
      </c>
      <c r="R24" s="9">
        <f>IF(H24+I24=0,"",ROUND(100*MIN(1,(H24/(H24+I24))/0.9),0))</f>
        <v/>
      </c>
      <c r="S24" s="9">
        <f>IF(AND(O24="",P24="",Q24="",R24=""),"",ROUND((IF(O24="",0,O24*30)+IF(P24="",0,P24*25)+IF(Q24="",0,Q24*20)+IF(R24="",0,R24*25))/(IF(O24="",0,30)+IF(P24="",0,25)+IF(Q24="",0,20)+IF(R24="",0,25)),0))</f>
        <v/>
      </c>
      <c r="T24" s="9">
        <f>IF(AND(P24="",Q24="",R24=""),"",IF((IF(AND(P24&lt;&gt;"",P23&lt;&gt;""),25,0)+IF(AND(Q24&lt;&gt;"",Q23&lt;&gt;""),20,0)+IF(AND(R24&lt;&gt;"",R23&lt;&gt;""),25,0))=0,"",ROUND((IF(AND(P24&lt;&gt;"",P23&lt;&gt;""),(P24-P23)*25,0)+IF(AND(Q24&lt;&gt;"",Q23&lt;&gt;""),(Q24-Q23)*20,0)+IF(AND(R24&lt;&gt;"",R23&lt;&gt;""),(R24-R23)*25,0))/(IF(AND(P24&lt;&gt;"",P23&lt;&gt;""),25,0)+IF(AND(Q24&lt;&gt;"",Q23&lt;&gt;""),20,0)+IF(AND(R24&lt;&gt;"",R23&lt;&gt;""),25,0)),0)))</f>
        <v/>
      </c>
    </row>
    <row r="25">
      <c r="A25" s="6">
        <f>A24+7</f>
        <v/>
      </c>
      <c r="B25" s="7" t="n">
        <v>102</v>
      </c>
      <c r="C25" s="7" t="n">
        <v>7</v>
      </c>
      <c r="D25" s="7" t="n">
        <v>4</v>
      </c>
      <c r="E25" s="8" t="n">
        <v>7000</v>
      </c>
      <c r="F25" s="7" t="n">
        <v>14</v>
      </c>
      <c r="G25" s="7" t="n">
        <v>6</v>
      </c>
      <c r="H25" s="7" t="n">
        <v>371</v>
      </c>
      <c r="I25" s="7" t="n">
        <v>25</v>
      </c>
      <c r="J25" s="7" t="n">
        <v>6</v>
      </c>
      <c r="K25" s="8" t="n">
        <v>430</v>
      </c>
      <c r="L25" s="7" t="n">
        <v>3</v>
      </c>
      <c r="M25" s="7" t="n">
        <v>2</v>
      </c>
      <c r="N25" s="7" t="n">
        <v>4</v>
      </c>
      <c r="O25" s="9">
        <f>IF(OR(B25="",B25=0),"",ROUND(100*MAX(0,MIN(1,1-(C25+D25)/B25/0.4)),0))</f>
        <v/>
      </c>
      <c r="P25" s="9">
        <f>IF(E24=0,IF(E25&gt;0,100,""),IF(E25="","",ROUND(100*MAX(0,MIN(1,(E25/E24-0.8)/0.4)),0)))</f>
        <v/>
      </c>
      <c r="Q25" s="9">
        <f>IF(OR(F25="",F25=0),"",ROUND(100*MIN(1,(G25/F25)/0.5),0))</f>
        <v/>
      </c>
      <c r="R25" s="9">
        <f>IF(H25+I25=0,"",ROUND(100*MIN(1,(H25/(H25+I25))/0.9),0))</f>
        <v/>
      </c>
      <c r="S25" s="9">
        <f>IF(AND(O25="",P25="",Q25="",R25=""),"",ROUND((IF(O25="",0,O25*30)+IF(P25="",0,P25*25)+IF(Q25="",0,Q25*20)+IF(R25="",0,R25*25))/(IF(O25="",0,30)+IF(P25="",0,25)+IF(Q25="",0,20)+IF(R25="",0,25)),0))</f>
        <v/>
      </c>
      <c r="T25" s="9">
        <f>IF(AND(P25="",Q25="",R25=""),"",IF((IF(AND(P25&lt;&gt;"",P24&lt;&gt;""),25,0)+IF(AND(Q25&lt;&gt;"",Q24&lt;&gt;""),20,0)+IF(AND(R25&lt;&gt;"",R24&lt;&gt;""),25,0))=0,"",ROUND((IF(AND(P25&lt;&gt;"",P24&lt;&gt;""),(P25-P24)*25,0)+IF(AND(Q25&lt;&gt;"",Q24&lt;&gt;""),(Q25-Q24)*20,0)+IF(AND(R25&lt;&gt;"",R24&lt;&gt;""),(R25-R24)*25,0))/(IF(AND(P25&lt;&gt;"",P24&lt;&gt;""),25,0)+IF(AND(Q25&lt;&gt;"",Q24&lt;&gt;""),20,0)+IF(AND(R25&lt;&gt;"",R24&lt;&gt;""),25,0)),0)))</f>
        <v/>
      </c>
    </row>
    <row r="26">
      <c r="A26" s="6">
        <f>A25+7</f>
        <v/>
      </c>
      <c r="B26" s="7" t="n">
        <v>102</v>
      </c>
      <c r="C26" s="7" t="n">
        <v>6</v>
      </c>
      <c r="D26" s="7" t="n">
        <v>3</v>
      </c>
      <c r="E26" s="8" t="n">
        <v>7200</v>
      </c>
      <c r="F26" s="7" t="n">
        <v>12</v>
      </c>
      <c r="G26" s="7" t="n">
        <v>5</v>
      </c>
      <c r="H26" s="7" t="n">
        <v>380</v>
      </c>
      <c r="I26" s="7" t="n">
        <v>20</v>
      </c>
      <c r="J26" s="7" t="n">
        <v>4</v>
      </c>
      <c r="K26" s="8" t="n">
        <v>320</v>
      </c>
      <c r="L26" s="7" t="n">
        <v>1</v>
      </c>
      <c r="M26" s="7" t="n">
        <v>2</v>
      </c>
      <c r="N26" s="7" t="n">
        <v>6</v>
      </c>
      <c r="O26" s="9">
        <f>IF(OR(B26="",B26=0),"",ROUND(100*MAX(0,MIN(1,1-(C26+D26)/B26/0.4)),0))</f>
        <v/>
      </c>
      <c r="P26" s="9">
        <f>IF(E25=0,IF(E26&gt;0,100,""),IF(E26="","",ROUND(100*MAX(0,MIN(1,(E26/E25-0.8)/0.4)),0)))</f>
        <v/>
      </c>
      <c r="Q26" s="9">
        <f>IF(OR(F26="",F26=0),"",ROUND(100*MIN(1,(G26/F26)/0.5),0))</f>
        <v/>
      </c>
      <c r="R26" s="9">
        <f>IF(H26+I26=0,"",ROUND(100*MIN(1,(H26/(H26+I26))/0.9),0))</f>
        <v/>
      </c>
      <c r="S26" s="9">
        <f>IF(AND(O26="",P26="",Q26="",R26=""),"",ROUND((IF(O26="",0,O26*30)+IF(P26="",0,P26*25)+IF(Q26="",0,Q26*20)+IF(R26="",0,R26*25))/(IF(O26="",0,30)+IF(P26="",0,25)+IF(Q26="",0,20)+IF(R26="",0,25)),0))</f>
        <v/>
      </c>
      <c r="T26" s="9">
        <f>IF(AND(P26="",Q26="",R26=""),"",IF((IF(AND(P26&lt;&gt;"",P25&lt;&gt;""),25,0)+IF(AND(Q26&lt;&gt;"",Q25&lt;&gt;""),20,0)+IF(AND(R26&lt;&gt;"",R25&lt;&gt;""),25,0))=0,"",ROUND((IF(AND(P26&lt;&gt;"",P25&lt;&gt;""),(P26-P25)*25,0)+IF(AND(Q26&lt;&gt;"",Q25&lt;&gt;""),(Q26-Q25)*20,0)+IF(AND(R26&lt;&gt;"",R25&lt;&gt;""),(R26-R25)*25,0))/(IF(AND(P26&lt;&gt;"",P25&lt;&gt;""),25,0)+IF(AND(Q26&lt;&gt;"",Q25&lt;&gt;""),20,0)+IF(AND(R26&lt;&gt;"",R25&lt;&gt;""),25,0)),0)))</f>
        <v/>
      </c>
    </row>
    <row r="27">
      <c r="A27" s="6">
        <f>A26+7</f>
        <v/>
      </c>
      <c r="B27" s="7" t="n">
        <v>104</v>
      </c>
      <c r="C27" s="7" t="n">
        <v>6</v>
      </c>
      <c r="D27" s="7" t="n">
        <v>3</v>
      </c>
      <c r="E27" s="8" t="n">
        <v>7400</v>
      </c>
      <c r="F27" s="7" t="n">
        <v>15</v>
      </c>
      <c r="G27" s="7" t="n">
        <v>7</v>
      </c>
      <c r="H27" s="7" t="n">
        <v>390</v>
      </c>
      <c r="I27" s="7" t="n">
        <v>18</v>
      </c>
      <c r="J27" s="7" t="n">
        <v>3</v>
      </c>
      <c r="K27" s="8" t="n">
        <v>240</v>
      </c>
      <c r="L27" s="7" t="n">
        <v>1</v>
      </c>
      <c r="M27" s="7" t="n">
        <v>1</v>
      </c>
      <c r="N27" s="7" t="n">
        <v>5</v>
      </c>
      <c r="O27" s="9">
        <f>IF(OR(B27="",B27=0),"",ROUND(100*MAX(0,MIN(1,1-(C27+D27)/B27/0.4)),0))</f>
        <v/>
      </c>
      <c r="P27" s="9">
        <f>IF(E26=0,IF(E27&gt;0,100,""),IF(E27="","",ROUND(100*MAX(0,MIN(1,(E27/E26-0.8)/0.4)),0)))</f>
        <v/>
      </c>
      <c r="Q27" s="9">
        <f>IF(OR(F27="",F27=0),"",ROUND(100*MIN(1,(G27/F27)/0.5),0))</f>
        <v/>
      </c>
      <c r="R27" s="9">
        <f>IF(H27+I27=0,"",ROUND(100*MIN(1,(H27/(H27+I27))/0.9),0))</f>
        <v/>
      </c>
      <c r="S27" s="9">
        <f>IF(AND(O27="",P27="",Q27="",R27=""),"",ROUND((IF(O27="",0,O27*30)+IF(P27="",0,P27*25)+IF(Q27="",0,Q27*20)+IF(R27="",0,R27*25))/(IF(O27="",0,30)+IF(P27="",0,25)+IF(Q27="",0,20)+IF(R27="",0,25)),0))</f>
        <v/>
      </c>
      <c r="T27" s="9">
        <f>IF(AND(P27="",Q27="",R27=""),"",IF((IF(AND(P27&lt;&gt;"",P26&lt;&gt;""),25,0)+IF(AND(Q27&lt;&gt;"",Q26&lt;&gt;""),20,0)+IF(AND(R27&lt;&gt;"",R26&lt;&gt;""),25,0))=0,"",ROUND((IF(AND(P27&lt;&gt;"",P26&lt;&gt;""),(P27-P26)*25,0)+IF(AND(Q27&lt;&gt;"",Q26&lt;&gt;""),(Q27-Q26)*20,0)+IF(AND(R27&lt;&gt;"",R26&lt;&gt;""),(R27-R26)*25,0))/(IF(AND(P27&lt;&gt;"",P26&lt;&gt;""),25,0)+IF(AND(Q27&lt;&gt;"",Q26&lt;&gt;""),20,0)+IF(AND(R27&lt;&gt;"",R26&lt;&gt;""),25,0)),0)))</f>
        <v/>
      </c>
    </row>
    <row r="28"/>
    <row r="29" ht="15" customHeight="1">
      <c r="A29" s="4" t="inlineStr">
        <is>
          <t>GymClass · Try the live demo → https://demo.gymclass.cc</t>
        </is>
      </c>
    </row>
  </sheetData>
  <autoFilter ref="A1:T27"/>
  <mergeCells count="1">
    <mergeCell ref="A29:T29"/>
  </mergeCells>
  <conditionalFormatting sqref="O2:S27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dataValidations count="2">
    <dataValidation sqref="B2:B27 C2:C27 D2:D27 F2:F27 G2:G27 H2:H27 I2:I27 J2:J27 L2:L27 M2:M27 N2:N27" showDropDown="0" showInputMessage="0" showErrorMessage="0" allowBlank="1" type="whole" operator="greaterThanOrEqual">
      <formula1>0</formula1>
    </dataValidation>
    <dataValidation sqref="E2:E27 K2:K27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A29" r:id="rId1"/>
  </hyperlinks>
  <pageMargins left="0.25" right="0.25" top="0.5" bottom="0.5" header="0.5" footer="0.5"/>
  <pageSetup orientation="landscape" paperSize="8" fitToHeight="0" fitToWidth="1"/>
  <headerFooter>
    <oddHeader/>
    <oddFooter>&amp;C&amp;"Arial,Regular"&amp;8 GymClass · Try the live demo → https://demo.gymclass.cc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5" customWidth="1" min="4" max="4"/>
    <col width="12" customWidth="1" min="5" max="5"/>
    <col width="50" customWidth="1" min="6" max="6"/>
    <col width="31" customWidth="1" min="7" max="7"/>
    <col width="3" customWidth="1" min="8" max="8"/>
    <col width="7" customWidth="1" min="9" max="9"/>
    <col width="30" customWidth="1" min="10" max="10"/>
    <col width="13" customWidth="1" min="11" max="11"/>
    <col width="48" customWidth="1" min="12" max="12"/>
    <col width="31" customWidth="1" min="13" max="13"/>
  </cols>
  <sheetData>
    <row r="1" ht="24" customHeight="1">
      <c r="A1" s="10" t="inlineStr">
        <is>
          <t>Weekly Owner Sheet</t>
        </is>
      </c>
    </row>
    <row r="2"/>
    <row r="3" ht="45" customHeight="1">
      <c r="A3" s="2" t="inlineStr">
        <is>
          <t>Selected week</t>
        </is>
      </c>
      <c r="B3" s="11">
        <f>'Weekly log'!$A$27</f>
        <v/>
      </c>
      <c r="C3" s="12" t="inlineStr">
        <is>
          <t>Choose a week from the dropdown.</t>
        </is>
      </c>
    </row>
    <row r="4"/>
    <row r="5" ht="15" customHeight="1">
      <c r="A5" s="13" t="inlineStr">
        <is>
          <t>Academy health score</t>
        </is>
      </c>
      <c r="B5" s="14">
        <f>IFERROR(INDEX('Weekly log'!$S$2:$S$27,MATCH($B$3,'Weekly log'!$A$2:$A$27,0)),"")</f>
        <v/>
      </c>
    </row>
    <row r="6"/>
    <row r="7" ht="15" customHeight="1">
      <c r="A7" s="13" t="inlineStr">
        <is>
          <t>Retention</t>
        </is>
      </c>
      <c r="B7" s="14">
        <f>IFERROR(INDEX('Weekly log'!$O$2:$O$27,MATCH($B$3,'Weekly log'!$A$2:$A$27,0)),"")</f>
        <v/>
      </c>
    </row>
    <row r="8" ht="15" customHeight="1">
      <c r="A8" s="13" t="inlineStr">
        <is>
          <t>Revenue</t>
        </is>
      </c>
      <c r="B8" s="14">
        <f>IFERROR(INDEX('Weekly log'!$P$2:$P$27,MATCH($B$3,'Weekly log'!$A$2:$A$27,0)),"")</f>
        <v/>
      </c>
    </row>
    <row r="9" ht="15" customHeight="1">
      <c r="A9" s="13" t="inlineStr">
        <is>
          <t>Trial conversion</t>
        </is>
      </c>
      <c r="B9" s="14">
        <f>IFERROR(INDEX('Weekly log'!$Q$2:$Q$27,MATCH($B$3,'Weekly log'!$A$2:$A$27,0)),"")</f>
        <v/>
      </c>
    </row>
    <row r="10" ht="15" customHeight="1">
      <c r="A10" s="13" t="inlineStr">
        <is>
          <t>Attendance</t>
        </is>
      </c>
      <c r="B10" s="14">
        <f>IFERROR(INDEX('Weekly log'!$R$2:$R$27,MATCH($B$3,'Weekly log'!$A$2:$A$27,0)),"")</f>
        <v/>
      </c>
    </row>
    <row r="11" ht="15" customHeight="1">
      <c r="A11" s="13" t="inlineStr">
        <is>
          <t>Delta vs. prior week</t>
        </is>
      </c>
      <c r="B11" s="9">
        <f>IFERROR(INDEX('Weekly log'!$T$2:$T$27,MATCH($B$3,'Weekly log'!$A$2:$A$27,0)),"")</f>
        <v/>
      </c>
    </row>
    <row r="12"/>
    <row r="13"/>
    <row r="14" ht="15" customHeight="1">
      <c r="A14" s="15" t="inlineStr">
        <is>
          <t>Action priority board</t>
        </is>
      </c>
    </row>
    <row r="15" ht="34" customHeight="1">
      <c r="A15" s="5" t="inlineStr">
        <is>
          <t>Action</t>
        </is>
      </c>
      <c r="B15" s="5" t="inlineStr">
        <is>
          <t>Weight</t>
        </is>
      </c>
      <c r="C15" s="5" t="inlineStr">
        <is>
          <t>Count</t>
        </is>
      </c>
      <c r="D15" s="5" t="inlineStr">
        <is>
          <t>Priority</t>
        </is>
      </c>
      <c r="E15" s="5" t="inlineStr">
        <is>
          <t>Rank</t>
        </is>
      </c>
      <c r="F15" s="5" t="inlineStr">
        <is>
          <t>What to do</t>
        </is>
      </c>
      <c r="G15" s="5" t="inlineStr">
        <is>
          <t>Matching resource</t>
        </is>
      </c>
      <c r="I15" s="5" t="inlineStr">
        <is>
          <t>#</t>
        </is>
      </c>
      <c r="J15" s="5" t="inlineStr">
        <is>
          <t>Top action</t>
        </is>
      </c>
      <c r="K15" s="5" t="inlineStr">
        <is>
          <t>Count</t>
        </is>
      </c>
      <c r="L15" s="5" t="inlineStr">
        <is>
          <t>What to do</t>
        </is>
      </c>
      <c r="M15" s="5" t="inlineStr">
        <is>
          <t>Resource</t>
        </is>
      </c>
    </row>
    <row r="16" ht="44" customHeight="1">
      <c r="A16" s="2" t="inlineStr">
        <is>
          <t>Overdue invoices</t>
        </is>
      </c>
      <c r="B16" s="16" t="n">
        <v>30</v>
      </c>
      <c r="C16" s="17">
        <f>IFERROR(INDEX('Weekly log'!$J$2:$J$27,MATCH($B$3,'Weekly log'!$A$2:$A$27,0)),0)</f>
        <v/>
      </c>
      <c r="D16" s="17">
        <f>B16*C16</f>
        <v/>
      </c>
      <c r="E16" s="17">
        <f>IF(C16&lt;=0,"",RANK(D16,$D$16:$D$21,0)+COUNTIF($D$16:D16,D16)-1)</f>
        <v/>
      </c>
      <c r="F16" s="2" t="inlineStr">
        <is>
          <t>Review overdue invoices and send a personal payment reminder.</t>
        </is>
      </c>
      <c r="G16" s="2" t="inlineStr">
        <is>
          <t>Win-Back Scripts</t>
        </is>
      </c>
      <c r="I16" s="18" t="n">
        <v>1</v>
      </c>
      <c r="J16" s="18">
        <f>IFERROR(INDEX($A$16:$A$21,MATCH(I16,$E$16:$E$21,0)),"")</f>
        <v/>
      </c>
      <c r="K16" s="18">
        <f>IF(J16="","",INDEX($C$16:$C$21,MATCH(I16,$E$16:$E$21,0)))</f>
        <v/>
      </c>
      <c r="L16" s="18">
        <f>IF(J16="","",INDEX($F$16:$F$21,MATCH(I16,$E$16:$E$21,0)))</f>
        <v/>
      </c>
      <c r="M16" s="18">
        <f>IF(J16="","",INDEX($G$16:$G$21,MATCH(I16,$E$16:$E$21,0)))</f>
        <v/>
      </c>
    </row>
    <row r="17" ht="44" customHeight="1">
      <c r="A17" s="2" t="inlineStr">
        <is>
          <t>At-risk students</t>
        </is>
      </c>
      <c r="B17" s="16" t="n">
        <v>25</v>
      </c>
      <c r="C17" s="17">
        <f>IFERROR(INDEX('Weekly log'!$C$2:$C$27,MATCH($B$3,'Weekly log'!$A$2:$A$27,0)),0)</f>
        <v/>
      </c>
      <c r="D17" s="17">
        <f>B17*C17</f>
        <v/>
      </c>
      <c r="E17" s="17">
        <f>IF(C17&lt;=0,"",RANK(D17,$D$16:$D$21,0)+COUNTIF($D$16:D17,D17)-1)</f>
        <v/>
      </c>
      <c r="F17" s="2" t="inlineStr">
        <is>
          <t>Contact students with the highest current risk score and a clear next step.</t>
        </is>
      </c>
      <c r="G17" s="2" t="inlineStr">
        <is>
          <t>Risk Radar</t>
        </is>
      </c>
      <c r="I17" s="18" t="n">
        <v>2</v>
      </c>
      <c r="J17" s="18">
        <f>IFERROR(INDEX($A$16:$A$21,MATCH(I17,$E$16:$E$21,0)),"")</f>
        <v/>
      </c>
      <c r="K17" s="18">
        <f>IF(J17="","",INDEX($C$16:$C$21,MATCH(I17,$E$16:$E$21,0)))</f>
        <v/>
      </c>
      <c r="L17" s="18">
        <f>IF(J17="","",INDEX($F$16:$F$21,MATCH(I17,$E$16:$E$21,0)))</f>
        <v/>
      </c>
      <c r="M17" s="18">
        <f>IF(J17="","",INDEX($G$16:$G$21,MATCH(I17,$E$16:$E$21,0)))</f>
        <v/>
      </c>
    </row>
    <row r="18" ht="44" customHeight="1">
      <c r="A18" s="2" t="inlineStr">
        <is>
          <t>Trial follow-up</t>
        </is>
      </c>
      <c r="B18" s="16" t="n">
        <v>20</v>
      </c>
      <c r="C18" s="17">
        <f>IFERROR(INDEX('Weekly log'!$L$2:$L$27,MATCH($B$3,'Weekly log'!$A$2:$A$27,0)),0)</f>
        <v/>
      </c>
      <c r="D18" s="17">
        <f>B18*C18</f>
        <v/>
      </c>
      <c r="E18" s="17">
        <f>IF(C18&lt;=0,"",RANK(D18,$D$16:$D$21,0)+COUNTIF($D$16:D18,D18)-1)</f>
        <v/>
      </c>
      <c r="F18" s="2" t="inlineStr">
        <is>
          <t>Contact unconverted trials promptly and offer an easy next step.</t>
        </is>
      </c>
      <c r="G18" s="2" t="inlineStr">
        <is>
          <t>Trial-to-Member Checklist</t>
        </is>
      </c>
      <c r="I18" s="18" t="n">
        <v>3</v>
      </c>
      <c r="J18" s="18">
        <f>IFERROR(INDEX($A$16:$A$21,MATCH(I18,$E$16:$E$21,0)),"")</f>
        <v/>
      </c>
      <c r="K18" s="18">
        <f>IF(J18="","",INDEX($C$16:$C$21,MATCH(I18,$E$16:$E$21,0)))</f>
        <v/>
      </c>
      <c r="L18" s="18">
        <f>IF(J18="","",INDEX($F$16:$F$21,MATCH(I18,$E$16:$E$21,0)))</f>
        <v/>
      </c>
      <c r="M18" s="18">
        <f>IF(J18="","",INDEX($G$16:$G$21,MATCH(I18,$E$16:$E$21,0)))</f>
        <v/>
      </c>
    </row>
    <row r="19" ht="44" customHeight="1">
      <c r="A19" s="2" t="inlineStr">
        <is>
          <t>Inactive students</t>
        </is>
      </c>
      <c r="B19" s="16" t="n">
        <v>10</v>
      </c>
      <c r="C19" s="17">
        <f>IFERROR(INDEX('Weekly log'!$D$2:$D$27,MATCH($B$3,'Weekly log'!$A$2:$A$27,0)),0)</f>
        <v/>
      </c>
      <c r="D19" s="17">
        <f>B19*C19</f>
        <v/>
      </c>
      <c r="E19" s="17">
        <f>IF(C19&lt;=0,"",RANK(D19,$D$16:$D$21,0)+COUNTIF($D$16:D19,D19)-1)</f>
        <v/>
      </c>
      <c r="F19" s="2" t="inlineStr">
        <is>
          <t>Check the attendance change and send a human, low-pressure check-in.</t>
        </is>
      </c>
      <c r="G19" s="2" t="inlineStr">
        <is>
          <t>Win-Back Scripts</t>
        </is>
      </c>
      <c r="I19" s="18" t="n">
        <v>4</v>
      </c>
      <c r="J19" s="18">
        <f>IFERROR(INDEX($A$16:$A$21,MATCH(I19,$E$16:$E$21,0)),"")</f>
        <v/>
      </c>
      <c r="K19" s="18">
        <f>IF(J19="","",INDEX($C$16:$C$21,MATCH(I19,$E$16:$E$21,0)))</f>
        <v/>
      </c>
      <c r="L19" s="18">
        <f>IF(J19="","",INDEX($F$16:$F$21,MATCH(I19,$E$16:$E$21,0)))</f>
        <v/>
      </c>
      <c r="M19" s="18">
        <f>IF(J19="","",INDEX($G$16:$G$21,MATCH(I19,$E$16:$E$21,0)))</f>
        <v/>
      </c>
    </row>
    <row r="20" ht="44" customHeight="1">
      <c r="A20" s="2" t="inlineStr">
        <is>
          <t>Paused students due back</t>
        </is>
      </c>
      <c r="B20" s="16" t="n">
        <v>8</v>
      </c>
      <c r="C20" s="17">
        <f>IFERROR(INDEX('Weekly log'!$M$2:$M$27,MATCH($B$3,'Weekly log'!$A$2:$A$27,0)),0)</f>
        <v/>
      </c>
      <c r="D20" s="17">
        <f>B20*C20</f>
        <v/>
      </c>
      <c r="E20" s="17">
        <f>IF(C20&lt;=0,"",RANK(D20,$D$16:$D$21,0)+COUNTIF($D$16:D20,D20)-1)</f>
        <v/>
      </c>
      <c r="F20" s="2" t="inlineStr">
        <is>
          <t>Confirm the return date and make the first class back easy to attend.</t>
        </is>
      </c>
      <c r="G20" s="2" t="inlineStr">
        <is>
          <t>Win-Back Scripts</t>
        </is>
      </c>
      <c r="I20" s="18" t="n">
        <v>5</v>
      </c>
      <c r="J20" s="18">
        <f>IFERROR(INDEX($A$16:$A$21,MATCH(I20,$E$16:$E$21,0)),"")</f>
        <v/>
      </c>
      <c r="K20" s="18">
        <f>IF(J20="","",INDEX($C$16:$C$21,MATCH(I20,$E$16:$E$21,0)))</f>
        <v/>
      </c>
      <c r="L20" s="18">
        <f>IF(J20="","",INDEX($F$16:$F$21,MATCH(I20,$E$16:$E$21,0)))</f>
        <v/>
      </c>
      <c r="M20" s="18">
        <f>IF(J20="","",INDEX($G$16:$G$21,MATCH(I20,$E$16:$E$21,0)))</f>
        <v/>
      </c>
    </row>
    <row r="21" ht="39" customHeight="1">
      <c r="A21" s="2" t="inlineStr">
        <is>
          <t>Students ready for promotion</t>
        </is>
      </c>
      <c r="B21" s="16" t="n">
        <v>6</v>
      </c>
      <c r="C21" s="17">
        <f>IFERROR(INDEX('Weekly log'!$N$2:$N$27,MATCH($B$3,'Weekly log'!$A$2:$A$27,0)),0)</f>
        <v/>
      </c>
      <c r="D21" s="17">
        <f>B21*C21</f>
        <v/>
      </c>
      <c r="E21" s="17">
        <f>IF(C21&lt;=0,"",RANK(D21,$D$16:$D$21,0)+COUNTIF($D$16:D21,D21)-1)</f>
        <v/>
      </c>
      <c r="F21" s="2" t="inlineStr">
        <is>
          <t>Recognize progress and agree on the student's next milestone.</t>
        </is>
      </c>
      <c r="G21" s="2" t="inlineStr">
        <is>
          <t>Academy Health Score</t>
        </is>
      </c>
    </row>
    <row r="22"/>
    <row r="23" ht="15" customHeight="1">
      <c r="A23" s="4" t="inlineStr">
        <is>
          <t>GymClass · Try the live demo → https://demo.gymclass.cc</t>
        </is>
      </c>
    </row>
  </sheetData>
  <mergeCells count="2">
    <mergeCell ref="A1:M1"/>
    <mergeCell ref="A23:M23"/>
  </mergeCells>
  <conditionalFormatting sqref="B5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conditionalFormatting sqref="B7:B10">
    <cfRule type="cellIs" priority="4" operator="greaterThanOrEqual" dxfId="0">
      <formula>75</formula>
    </cfRule>
    <cfRule type="cellIs" priority="5" operator="between" dxfId="1">
      <formula>50</formula>
      <formula>74</formula>
    </cfRule>
    <cfRule type="cellIs" priority="6" operator="lessThan" dxfId="2">
      <formula>50</formula>
    </cfRule>
  </conditionalFormatting>
  <conditionalFormatting sqref="D16:D21">
    <cfRule type="cellIs" priority="7" operator="greaterThan" dxfId="3">
      <formula>0</formula>
    </cfRule>
  </conditionalFormatting>
  <dataValidations count="1">
    <dataValidation sqref="B3" showDropDown="0" showInputMessage="0" showErrorMessage="0" allowBlank="0" errorTitle="Choose a listed week" error="Select a week start date from the dropdown." type="list">
      <formula1>=WeekStarts</formula1>
    </dataValidation>
  </dataValidations>
  <hyperlinks>
    <hyperlink xmlns:r="http://schemas.openxmlformats.org/officeDocument/2006/relationships" ref="A23" r:id="rId1"/>
  </hyperlinks>
  <pageMargins left="0.25" right="0.25" top="0.5" bottom="0.5" header="0.5" footer="0.5"/>
  <pageSetup fitToHeight="0" fitToWidth="1"/>
  <headerFooter>
    <oddHeader/>
    <oddFooter>&amp;C&amp;"Arial,Regular"&amp;8 GymClass · Try the live demo → https://demo.gymclass.cc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GymClass</dc:creator>
  <dcterms:created xsi:type="dcterms:W3CDTF">2025-01-01T00:00:00Z</dcterms:created>
  <dcterms:modified xsi:type="dcterms:W3CDTF">2025-01-01T00:00:00Z</dcterms:modified>
  <cp:lastModifiedBy>GymClass</cp:lastModifiedBy>
</cp:coreProperties>
</file>