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sts" sheetId="2" state="visible" r:id="rId2"/>
    <sheet name="Competitors" sheetId="3" state="visible" r:id="rId3"/>
    <sheet name="Tiers" sheetId="4" state="visible" r:id="rId4"/>
    <sheet name="Summary" sheetId="5" state="visible" r:id="rId5"/>
  </sheets>
  <definedNames>
    <definedName name="_xlnm.Print_Titles" localSheetId="1">'Costs'!$1:$1</definedName>
    <definedName name="_xlnm.Print_Titles" localSheetId="2">'Competitors'!$1:$1</definedName>
    <definedName name="_xlnm.Print_Titles" localSheetId="3">'Tiers'!$1:$1</definedName>
  </definedNames>
  <calcPr calcId="124519" calcMode="auto" fullCalcOnLoad="1" forceFullCalc="1"/>
</workbook>
</file>

<file path=xl/styles.xml><?xml version="1.0" encoding="utf-8"?>
<styleSheet xmlns="http://schemas.openxmlformats.org/spreadsheetml/2006/main">
  <numFmts count="3">
    <numFmt numFmtId="164" formatCode="$#,##0.00;[Red]-$#,##0.00"/>
    <numFmt numFmtId="165" formatCode="0.0%"/>
    <numFmt numFmtId="166" formatCode="0.00x"/>
  </numFmts>
  <fonts count="9">
    <font>
      <name val="Calibri"/>
      <family val="2"/>
      <color theme="1"/>
      <sz val="11"/>
      <scheme val="minor"/>
    </font>
    <font>
      <name val="Aptos Display"/>
      <b val="1"/>
      <color rgb="0017324D"/>
      <sz val="20"/>
    </font>
    <font>
      <name val="Aptos"/>
      <b val="1"/>
      <color rgb="0017324D"/>
      <sz val="11"/>
    </font>
    <font>
      <name val="Calibri"/>
      <family val="2"/>
      <color theme="10"/>
      <sz val="12"/>
      <scheme val="minor"/>
    </font>
    <font>
      <name val="Aptos"/>
      <color rgb="0017324D"/>
      <sz val="9"/>
      <u val="single"/>
    </font>
    <font>
      <name val="Aptos"/>
      <b val="1"/>
      <color rgb="00FFFFFF"/>
      <sz val="10"/>
    </font>
    <font>
      <name val="Aptos"/>
      <color rgb="0023313F"/>
    </font>
    <font>
      <name val="Aptos Display"/>
      <b val="1"/>
      <color rgb="0017324D"/>
      <sz val="18"/>
    </font>
    <font>
      <name val="Aptos"/>
      <b val="1"/>
      <color rgb="0017324D"/>
    </font>
  </fonts>
  <fills count="5">
    <fill>
      <patternFill/>
    </fill>
    <fill>
      <patternFill patternType="gray125"/>
    </fill>
    <fill>
      <patternFill patternType="solid">
        <fgColor rgb="0017324D"/>
      </patternFill>
    </fill>
    <fill>
      <patternFill patternType="solid">
        <fgColor rgb="00FFF2CC"/>
      </patternFill>
    </fill>
    <fill>
      <patternFill patternType="solid">
        <fgColor rgb="00E7E6E6"/>
      </patternFill>
    </fill>
  </fills>
  <borders count="2">
    <border>
      <left/>
      <right/>
      <top/>
      <bottom/>
      <diagonal/>
    </border>
    <border>
      <bottom style="medium">
        <color rgb="0010273C"/>
      </bottom>
    </border>
  </borders>
  <cellStyleXfs count="2">
    <xf numFmtId="0" fontId="0" fillId="0" borderId="0"/>
    <xf numFmtId="0" fontId="3" fillId="0" borderId="0"/>
  </cellStyleXfs>
  <cellXfs count="1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4" fillId="0" borderId="0" applyAlignment="1" pivotButton="0" quotePrefix="0" xfId="1">
      <alignment horizontal="left" vertical="top" wrapText="1"/>
    </xf>
    <xf numFmtId="0" fontId="5" fillId="2" borderId="1" applyAlignment="1" pivotButton="0" quotePrefix="0" xfId="0">
      <alignment vertical="top" wrapText="1"/>
    </xf>
    <xf numFmtId="0" fontId="6" fillId="3" borderId="0" applyAlignment="1" pivotButton="0" quotePrefix="0" xfId="0">
      <alignment vertical="top" wrapText="1"/>
    </xf>
    <xf numFmtId="164" fontId="6" fillId="3" borderId="0" applyAlignment="1" pivotButton="0" quotePrefix="0" xfId="0">
      <alignment vertical="top"/>
    </xf>
    <xf numFmtId="0" fontId="6" fillId="4" borderId="0" applyAlignment="1" pivotButton="0" quotePrefix="0" xfId="0">
      <alignment vertical="top"/>
    </xf>
    <xf numFmtId="165" fontId="6" fillId="3" borderId="0" applyAlignment="1" pivotButton="0" quotePrefix="0" xfId="0">
      <alignment vertical="top"/>
    </xf>
    <xf numFmtId="1" fontId="6" fillId="3" borderId="0" applyAlignment="1" pivotButton="0" quotePrefix="0" xfId="0">
      <alignment vertical="top"/>
    </xf>
    <xf numFmtId="164" fontId="6" fillId="4" borderId="0" applyAlignment="1" pivotButton="0" quotePrefix="0" xfId="0">
      <alignment vertical="top"/>
    </xf>
    <xf numFmtId="1" fontId="6" fillId="4" borderId="0" applyAlignment="1" pivotButton="0" quotePrefix="0" xfId="0">
      <alignment vertical="top"/>
    </xf>
    <xf numFmtId="0" fontId="6" fillId="3" borderId="0" applyAlignment="1" pivotButton="0" quotePrefix="0" xfId="0">
      <alignment vertical="top"/>
    </xf>
    <xf numFmtId="165" fontId="6" fillId="4" borderId="0" applyAlignment="1" pivotButton="0" quotePrefix="0" xfId="0">
      <alignment vertical="top"/>
    </xf>
    <xf numFmtId="166" fontId="6" fillId="3" borderId="0" applyAlignment="1" pivotButton="0" quotePrefix="0" xfId="0">
      <alignment vertical="top"/>
    </xf>
    <xf numFmtId="0" fontId="7" fillId="0" borderId="0" applyAlignment="1" pivotButton="0" quotePrefix="0" xfId="0">
      <alignment vertical="top" wrapText="1"/>
    </xf>
    <xf numFmtId="0" fontId="8" fillId="0" borderId="0" applyAlignment="1" pivotButton="0" quotePrefix="0" xfId="0">
      <alignment vertical="top" wrapText="1"/>
    </xf>
  </cellXfs>
  <cellStyles count="2">
    <cellStyle name="Normal" xfId="0" builtinId="0" hidden="0"/>
    <cellStyle name="Hyperlink" xfId="1" builtinId="8" hidden="0"/>
  </cellStyles>
  <dxfs count="4">
    <dxf>
      <fill>
        <patternFill patternType="solid">
          <fgColor rgb="00E2F0D9"/>
        </patternFill>
      </fill>
    </dxf>
    <dxf>
      <fill>
        <patternFill patternType="solid">
          <fgColor rgb="00FFF2CC"/>
        </patternFill>
      </fill>
    </dxf>
    <dxf>
      <fill>
        <patternFill patternType="solid">
          <fgColor rgb="00D9EAF7"/>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emo.gymclass.cc" TargetMode="External" Id="rId1" /></Relationships>
</file>

<file path=xl/worksheets/_rels/sheet2.xml.rels><Relationships xmlns="http://schemas.openxmlformats.org/package/2006/relationships"><Relationship Type="http://schemas.openxmlformats.org/officeDocument/2006/relationships/hyperlink" Target="https://demo.gymclass.cc" TargetMode="External" Id="rId1" /></Relationships>
</file>

<file path=xl/worksheets/_rels/sheet3.xml.rels><Relationships xmlns="http://schemas.openxmlformats.org/package/2006/relationships"><Relationship Type="http://schemas.openxmlformats.org/officeDocument/2006/relationships/hyperlink" Target="https://demo.gymclass.cc" TargetMode="External" Id="rId1" /></Relationships>
</file>

<file path=xl/worksheets/_rels/sheet4.xml.rels><Relationships xmlns="http://schemas.openxmlformats.org/package/2006/relationships"><Relationship Type="http://schemas.openxmlformats.org/officeDocument/2006/relationships/hyperlink" Target="https://demo.gymclass.cc" TargetMode="External" Id="rId1" /></Relationships>
</file>

<file path=xl/worksheets/_rels/sheet5.xml.rels><Relationships xmlns="http://schemas.openxmlformats.org/package/2006/relationships"><Relationship Type="http://schemas.openxmlformats.org/officeDocument/2006/relationships/hyperlink" Target="https://demo.gymclass.cc" TargetMode="External" Id="rId1" /></Relationships>
</file>

<file path=xl/worksheets/sheet1.xml><?xml version="1.0" encoding="utf-8"?>
<worksheet xmlns="http://schemas.openxmlformats.org/spreadsheetml/2006/main">
  <sheetPr>
    <outlinePr summaryBelow="1" summaryRight="1"/>
    <pageSetUpPr fitToPage="1"/>
  </sheetPr>
  <dimension ref="A1:D10"/>
  <sheetViews>
    <sheetView showGridLines="0" workbookViewId="0">
      <pane ySplit="3" topLeftCell="A4" activePane="bottomLeft" state="frozen"/>
      <selection pane="bottomLeft" activeCell="A1" sqref="A1"/>
    </sheetView>
  </sheetViews>
  <sheetFormatPr baseColWidth="8" defaultRowHeight="15"/>
  <cols>
    <col width="40" customWidth="1" min="1" max="1"/>
    <col width="24" customWidth="1" min="2" max="2"/>
    <col width="24" customWidth="1" min="3" max="3"/>
    <col width="24" customWidth="1" min="4" max="4"/>
  </cols>
  <sheetData>
    <row r="1" ht="32" customHeight="1">
      <c r="A1" s="1" t="inlineStr">
        <is>
          <t>Membership Pricing Calculator</t>
        </is>
      </c>
    </row>
    <row r="2" ht="30" customHeight="1">
      <c r="A2" s="2" t="inlineStr">
        <is>
          <t>Build a defensible monthly price from your costs, local alternatives, and the mix of plans you expect to sell. Replace the sample numbers before making a pricing decision.</t>
        </is>
      </c>
    </row>
    <row r="3"/>
    <row r="4" ht="60" customHeight="1">
      <c r="A4" s="3" t="inlineStr">
        <is>
          <t>Costs first</t>
        </is>
      </c>
      <c r="B4" s="2" t="inlineStr">
        <is>
          <t>Enter fixed monthly costs, variable cost per student, payment fee, expected active students, and the target margin. Cost floor per student = (fixed costs ÷ students + variable cost) ÷ (1 − fee). Target base price = floor ÷ (1 − target margin).</t>
        </is>
      </c>
    </row>
    <row r="5" ht="60" customHeight="1">
      <c r="A5" s="3" t="inlineStr">
        <is>
          <t>Use competitors as context</t>
        </is>
      </c>
      <c r="B5" s="2" t="inlineStr">
        <is>
          <t>Enter up to eight comparable unlimited monthly prices. The calculator shows the min, median, max, and average, then compares your target to the median. Below 90% is below market; above 110% is premium; the middle is in market.</t>
        </is>
      </c>
    </row>
    <row r="6" ht="60" customHeight="1">
      <c r="A6" s="3" t="inlineStr">
        <is>
          <t>Build tiers carefully</t>
        </is>
      </c>
      <c r="B6" s="2" t="inlineStr">
        <is>
          <t>Set each tier's multiplier, classes per week, and expected share of students. The sheet calculates monthly price, price per class using 4.33 weeks per month, and price above the cost floor. The expected mix should total 100%.</t>
        </is>
      </c>
    </row>
    <row r="7" ht="60" customHeight="1">
      <c r="A7" s="3" t="inlineStr">
        <is>
          <t>Check the result</t>
        </is>
      </c>
      <c r="B7" s="2" t="inlineStr">
        <is>
          <t>Summary estimates blended monthly revenue and monthly profit after payment fees, variable costs, and fixed costs. The break-even student figure is rounded to the nearest whole student; use the unrounded model and your cash-flow plan before acting.</t>
        </is>
      </c>
    </row>
    <row r="8" ht="60" customHeight="1">
      <c r="A8" s="3" t="inlineStr">
        <is>
          <t>How GymClass does it</t>
        </is>
      </c>
      <c r="B8" s="2" t="inlineStr">
        <is>
          <t>GymClass keeps membership options in Plans, applies reusable Discounts, supports family accounts, and collects member billing through Stripe when connected. The calculator is for the pricing decision; it does not change plans in your academy.</t>
        </is>
      </c>
    </row>
    <row r="9"/>
    <row r="10" ht="15" customHeight="1">
      <c r="A10" s="4" t="inlineStr">
        <is>
          <t>GymClass · Try the live demo → https://demo.gymclass.cc</t>
        </is>
      </c>
    </row>
  </sheetData>
  <mergeCells count="8">
    <mergeCell ref="A1:D1"/>
    <mergeCell ref="B5:D5"/>
    <mergeCell ref="B8:D8"/>
    <mergeCell ref="B4:D4"/>
    <mergeCell ref="A2:D2"/>
    <mergeCell ref="A10:D10"/>
    <mergeCell ref="B7:D7"/>
    <mergeCell ref="B6:D6"/>
  </mergeCells>
  <hyperlinks>
    <hyperlink xmlns:r="http://schemas.openxmlformats.org/officeDocument/2006/relationships" ref="A10" r:id="rId1"/>
  </hyperlinks>
  <pageMargins left="0.25" right="0.25" top="0.5" bottom="0.5" header="0.5" footer="0.5"/>
  <pageSetup fitToHeight="0" fitToWidth="1"/>
  <headerFooter>
    <oddHeader/>
    <oddFooter>&amp;C&amp;"Arial,Regular"&amp;8 GymClass · Try the live demo → https://demo.gymclass.cc</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1"/>
  <sheetViews>
    <sheetView showGridLines="0" workbookViewId="0">
      <pane ySplit="1" topLeftCell="A2" activePane="bottomLeft" state="frozen"/>
      <selection pane="bottomLeft" activeCell="A1" sqref="A1"/>
    </sheetView>
  </sheetViews>
  <sheetFormatPr baseColWidth="8" defaultRowHeight="15"/>
  <cols>
    <col width="44" customWidth="1" min="1" max="1"/>
    <col width="20" customWidth="1" min="2" max="2"/>
    <col width="58" customWidth="1" min="3" max="3"/>
  </cols>
  <sheetData>
    <row r="1" ht="34" customHeight="1">
      <c r="A1" s="5" t="inlineStr">
        <is>
          <t>Monthly cost</t>
        </is>
      </c>
      <c r="B1" s="5" t="inlineStr">
        <is>
          <t>Amount</t>
        </is>
      </c>
      <c r="C1" s="5" t="inlineStr">
        <is>
          <t>Notes</t>
        </is>
      </c>
    </row>
    <row r="2" ht="15" customHeight="1">
      <c r="A2" s="6" t="inlineStr">
        <is>
          <t>Rent</t>
        </is>
      </c>
      <c r="B2" s="7" t="n">
        <v>2200</v>
      </c>
      <c r="C2" s="6" t="inlineStr">
        <is>
          <t>Sample figure — replace with your monthly cost.</t>
        </is>
      </c>
    </row>
    <row r="3" ht="15" customHeight="1">
      <c r="A3" s="6" t="inlineStr">
        <is>
          <t>Utilities</t>
        </is>
      </c>
      <c r="B3" s="7" t="n">
        <v>280</v>
      </c>
      <c r="C3" s="6" t="inlineStr">
        <is>
          <t>Sample figure — replace with your monthly cost.</t>
        </is>
      </c>
    </row>
    <row r="4" ht="15" customHeight="1">
      <c r="A4" s="6" t="inlineStr">
        <is>
          <t>Insurance</t>
        </is>
      </c>
      <c r="B4" s="7" t="n">
        <v>140</v>
      </c>
      <c r="C4" s="6" t="inlineStr">
        <is>
          <t>Sample figure — replace with your monthly cost.</t>
        </is>
      </c>
    </row>
    <row r="5" ht="15" customHeight="1">
      <c r="A5" s="6" t="inlineStr">
        <is>
          <t>Software</t>
        </is>
      </c>
      <c r="B5" s="7" t="n">
        <v>100</v>
      </c>
      <c r="C5" s="6" t="inlineStr">
        <is>
          <t>Sample figure — replace with your monthly cost.</t>
        </is>
      </c>
    </row>
    <row r="6" ht="15" customHeight="1">
      <c r="A6" s="6" t="inlineStr">
        <is>
          <t>Marketing</t>
        </is>
      </c>
      <c r="B6" s="7" t="n">
        <v>180</v>
      </c>
      <c r="C6" s="6" t="inlineStr">
        <is>
          <t>Sample figure — replace with your monthly cost.</t>
        </is>
      </c>
    </row>
    <row r="7" ht="15" customHeight="1">
      <c r="A7" s="6" t="inlineStr">
        <is>
          <t>Coach pay</t>
        </is>
      </c>
      <c r="B7" s="7" t="n">
        <v>1600</v>
      </c>
      <c r="C7" s="6" t="inlineStr">
        <is>
          <t>Sample figure — replace with your monthly cost.</t>
        </is>
      </c>
    </row>
    <row r="8" ht="15" customHeight="1">
      <c r="A8" s="6" t="inlineStr">
        <is>
          <t>Owner pay</t>
        </is>
      </c>
      <c r="B8" s="7" t="n">
        <v>2000</v>
      </c>
      <c r="C8" s="6" t="inlineStr">
        <is>
          <t>Sample figure — replace with your monthly cost.</t>
        </is>
      </c>
    </row>
    <row r="9" ht="15" customHeight="1">
      <c r="A9" s="6" t="inlineStr">
        <is>
          <t>Other</t>
        </is>
      </c>
      <c r="B9" s="7" t="n">
        <v>150</v>
      </c>
      <c r="C9" s="6" t="inlineStr">
        <is>
          <t>Sample figure — replace with your monthly cost.</t>
        </is>
      </c>
    </row>
    <row r="10" ht="15" customHeight="1">
      <c r="A10" s="2" t="inlineStr">
        <is>
          <t>Fixed costs total</t>
        </is>
      </c>
      <c r="B10" s="8">
        <f>SUM(B2:B9)</f>
        <v/>
      </c>
    </row>
    <row r="11"/>
    <row r="12" ht="15" customHeight="1">
      <c r="A12" s="6" t="inlineStr">
        <is>
          <t>Variable cost per student / month</t>
        </is>
      </c>
      <c r="B12" s="7" t="n">
        <v>2.5</v>
      </c>
      <c r="C12" s="6" t="inlineStr">
        <is>
          <t>Estimate monthly supplies and other per-student costs.</t>
        </is>
      </c>
    </row>
    <row r="13" ht="15" customHeight="1">
      <c r="A13" s="6" t="inlineStr">
        <is>
          <t>Card / payment fee</t>
        </is>
      </c>
      <c r="B13" s="9" t="n">
        <v>0.029</v>
      </c>
      <c r="C13" s="6" t="inlineStr">
        <is>
          <t>Include the payment processor's percentage fee.</t>
        </is>
      </c>
    </row>
    <row r="14" ht="15" customHeight="1">
      <c r="A14" s="6" t="inlineStr">
        <is>
          <t>Expected active students</t>
        </is>
      </c>
      <c r="B14" s="10" t="n">
        <v>100</v>
      </c>
      <c r="C14" s="6" t="inlineStr">
        <is>
          <t>Expected active-paying students.</t>
        </is>
      </c>
    </row>
    <row r="15" ht="15" customHeight="1">
      <c r="A15" s="6" t="inlineStr">
        <is>
          <t>Target margin</t>
        </is>
      </c>
      <c r="B15" s="9" t="n">
        <v>0.2</v>
      </c>
      <c r="C15" s="6" t="inlineStr">
        <is>
          <t>Target operating margin after the modeled costs.</t>
        </is>
      </c>
    </row>
    <row r="16"/>
    <row r="17" ht="15" customHeight="1">
      <c r="A17" s="2" t="inlineStr">
        <is>
          <t>Cost floor per student</t>
        </is>
      </c>
      <c r="B17" s="11">
        <f>IF(OR(B14&lt;=0,B13&gt;=1),"",ROUND((B10/B14+B12)/(1-B13),2))</f>
        <v/>
      </c>
    </row>
    <row r="18" ht="15" customHeight="1">
      <c r="A18" s="2" t="inlineStr">
        <is>
          <t>Target base price</t>
        </is>
      </c>
      <c r="B18" s="11">
        <f>IF(OR(B17="",B15&gt;=1),"",ROUND(B17/(1-B15),2))</f>
        <v/>
      </c>
    </row>
    <row r="19" ht="15" customHeight="1">
      <c r="A19" s="2" t="inlineStr">
        <is>
          <t>Break-even students (rounded)</t>
        </is>
      </c>
      <c r="B19" s="12">
        <f>IF(OR(B18="",B18*(1-B13)&lt;=B12),"",ROUND(B10/(B18*(1-B13)-B12),0))</f>
        <v/>
      </c>
    </row>
    <row r="20"/>
    <row r="21" ht="15" customHeight="1">
      <c r="A21" s="4" t="inlineStr">
        <is>
          <t>GymClass · Try the live demo → https://demo.gymclass.cc</t>
        </is>
      </c>
    </row>
  </sheetData>
  <mergeCells count="1">
    <mergeCell ref="A21:C21"/>
  </mergeCells>
  <conditionalFormatting sqref="B17:B18">
    <cfRule type="cellIs" priority="1" operator="greaterThan" dxfId="0">
      <formula>0</formula>
    </cfRule>
  </conditionalFormatting>
  <dataValidations count="3">
    <dataValidation sqref="B2:B9 B12" showDropDown="0" showInputMessage="0" showErrorMessage="0" allowBlank="1" type="decimal" operator="greaterThanOrEqual">
      <formula1>0</formula1>
    </dataValidation>
    <dataValidation sqref="B14" showDropDown="0" showInputMessage="0" showErrorMessage="0" allowBlank="1" type="whole" operator="greaterThan">
      <formula1>0</formula1>
    </dataValidation>
    <dataValidation sqref="B13 B15" showDropDown="0" showInputMessage="0" showErrorMessage="0" allowBlank="1" type="decimal" operator="between">
      <formula1>0</formula1>
      <formula2>0.999</formula2>
    </dataValidation>
  </dataValidations>
  <hyperlinks>
    <hyperlink xmlns:r="http://schemas.openxmlformats.org/officeDocument/2006/relationships" ref="A21" r:id="rId1"/>
  </hyperlinks>
  <pageMargins left="0.25" right="0.25" top="0.5" bottom="0.5" header="0.5" footer="0.5"/>
  <pageSetup fitToHeight="0" fitToWidth="1"/>
  <headerFooter>
    <oddHeader/>
    <oddFooter>&amp;C&amp;"Arial,Regular"&amp;8 GymClass · Try the live demo → https://demo.gymclass.cc</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showGridLines="0" workbookViewId="0">
      <pane ySplit="1" topLeftCell="A2" activePane="bottomLeft" state="frozen"/>
      <selection pane="bottomLeft" activeCell="A1" sqref="A1"/>
    </sheetView>
  </sheetViews>
  <sheetFormatPr baseColWidth="8" defaultRowHeight="15"/>
  <cols>
    <col width="33" customWidth="1" min="1" max="1"/>
    <col width="25" customWidth="1" min="2" max="2"/>
    <col width="22" customWidth="1" min="3" max="3"/>
    <col width="45" customWidth="1" min="4" max="4"/>
  </cols>
  <sheetData>
    <row r="1" ht="34" customHeight="1">
      <c r="A1" s="5" t="inlineStr">
        <is>
          <t>Academy / competitor</t>
        </is>
      </c>
      <c r="B1" s="5" t="inlineStr">
        <is>
          <t>Unlimited monthly price</t>
        </is>
      </c>
      <c r="C1" s="5" t="inlineStr">
        <is>
          <t>Classes / week</t>
        </is>
      </c>
      <c r="D1" s="5" t="inlineStr">
        <is>
          <t>Notes</t>
        </is>
      </c>
    </row>
    <row r="2" ht="15" customHeight="1">
      <c r="A2" s="6" t="inlineStr">
        <is>
          <t>Northside Jiu-Jitsu</t>
        </is>
      </c>
      <c r="B2" s="7" t="n">
        <v>100</v>
      </c>
      <c r="C2" s="13" t="n">
        <v>6</v>
      </c>
      <c r="D2" s="6" t="inlineStr">
        <is>
          <t>Unlimited adult plan</t>
        </is>
      </c>
    </row>
    <row r="3" ht="15" customHeight="1">
      <c r="A3" s="6" t="inlineStr">
        <is>
          <t>River Town BJJ</t>
        </is>
      </c>
      <c r="B3" s="7" t="n">
        <v>85</v>
      </c>
      <c r="C3" s="13" t="n">
        <v>5</v>
      </c>
      <c r="D3" s="6" t="inlineStr">
        <is>
          <t>Month to month</t>
        </is>
      </c>
    </row>
    <row r="4" ht="15" customHeight="1">
      <c r="A4" s="6" t="inlineStr">
        <is>
          <t>Atlas Grappling</t>
        </is>
      </c>
      <c r="B4" s="7" t="n">
        <v>95</v>
      </c>
      <c r="C4" s="13" t="n">
        <v>6</v>
      </c>
      <c r="D4" s="6" t="inlineStr">
        <is>
          <t>Adult unlimited</t>
        </is>
      </c>
    </row>
    <row r="5" ht="15" customHeight="1">
      <c r="A5" s="6" t="inlineStr">
        <is>
          <t>Cornerstone BJJ</t>
        </is>
      </c>
      <c r="B5" s="7" t="n">
        <v>120</v>
      </c>
      <c r="C5" s="13" t="n">
        <v>7</v>
      </c>
      <c r="D5" s="6" t="inlineStr">
        <is>
          <t>Includes open mat</t>
        </is>
      </c>
    </row>
    <row r="6" ht="15" customHeight="1">
      <c r="A6" s="6" t="inlineStr">
        <is>
          <t>East Market Jiu-Jitsu</t>
        </is>
      </c>
      <c r="B6" s="7" t="n">
        <v>90</v>
      </c>
      <c r="C6" s="13" t="n">
        <v>5</v>
      </c>
      <c r="D6" s="6" t="inlineStr">
        <is>
          <t>Adult monthly plan</t>
        </is>
      </c>
    </row>
    <row r="7" ht="15" customHeight="1">
      <c r="A7" s="6" t="inlineStr">
        <is>
          <t>Harbor Grappling Club</t>
        </is>
      </c>
      <c r="B7" s="7" t="n">
        <v>105</v>
      </c>
      <c r="C7" s="13" t="n">
        <v>6</v>
      </c>
      <c r="D7" s="6" t="inlineStr">
        <is>
          <t>Unlimited plan</t>
        </is>
      </c>
    </row>
    <row r="8" ht="15" customHeight="1">
      <c r="A8" s="6" t="inlineStr"/>
      <c r="B8" s="7" t="n"/>
      <c r="C8" s="13" t="n"/>
      <c r="D8" s="6" t="inlineStr"/>
    </row>
    <row r="9" ht="15" customHeight="1">
      <c r="A9" s="6" t="inlineStr"/>
      <c r="B9" s="7" t="n"/>
      <c r="C9" s="13" t="n"/>
      <c r="D9" s="6" t="inlineStr"/>
    </row>
    <row r="10"/>
    <row r="11" ht="15" customHeight="1">
      <c r="A11" s="2" t="inlineStr">
        <is>
          <t>Your target price</t>
        </is>
      </c>
      <c r="B11" s="11">
        <f>'Costs'!$B$18</f>
        <v/>
      </c>
    </row>
    <row r="12" ht="15" customHeight="1">
      <c r="A12" s="2" t="inlineStr">
        <is>
          <t>Competitor minimum</t>
        </is>
      </c>
      <c r="B12" s="11">
        <f>MIN(B2:B9)</f>
        <v/>
      </c>
    </row>
    <row r="13" ht="15" customHeight="1">
      <c r="A13" s="2" t="inlineStr">
        <is>
          <t>Competitor median</t>
        </is>
      </c>
      <c r="B13" s="11">
        <f>MEDIAN(B2:B9)</f>
        <v/>
      </c>
    </row>
    <row r="14" ht="15" customHeight="1">
      <c r="A14" s="2" t="inlineStr">
        <is>
          <t>Competitor maximum</t>
        </is>
      </c>
      <c r="B14" s="11">
        <f>MAX(B2:B9)</f>
        <v/>
      </c>
    </row>
    <row r="15" ht="15" customHeight="1">
      <c r="A15" s="2" t="inlineStr">
        <is>
          <t>Competitor average</t>
        </is>
      </c>
      <c r="B15" s="11">
        <f>AVERAGE(B2:B9)</f>
        <v/>
      </c>
    </row>
    <row r="16" ht="15" customHeight="1">
      <c r="A16" s="2" t="inlineStr">
        <is>
          <t>Target vs. median</t>
        </is>
      </c>
      <c r="B16" s="14">
        <f>IF(B13=0,"",B11/B13-1)</f>
        <v/>
      </c>
    </row>
    <row r="17" ht="15" customHeight="1">
      <c r="A17" s="2" t="inlineStr">
        <is>
          <t>Market position</t>
        </is>
      </c>
      <c r="B17" s="11">
        <f>IF(B16&lt; -0.1,"Below market",IF(B16&gt;0.1,"Premium","In market"))</f>
        <v/>
      </c>
    </row>
    <row r="18"/>
    <row r="19" ht="15" customHeight="1">
      <c r="A19" s="4" t="inlineStr">
        <is>
          <t>GymClass · Try the live demo → https://demo.gymclass.cc</t>
        </is>
      </c>
    </row>
  </sheetData>
  <mergeCells count="1">
    <mergeCell ref="A19:D19"/>
  </mergeCells>
  <conditionalFormatting sqref="B16">
    <cfRule type="cellIs" priority="1" operator="lessThan" dxfId="1">
      <formula>-0.1</formula>
    </cfRule>
    <cfRule type="cellIs" priority="2" operator="between" dxfId="0">
      <formula>-0.1</formula>
      <formula>0.1</formula>
    </cfRule>
    <cfRule type="cellIs" priority="3" operator="greaterThan" dxfId="2">
      <formula>0.1</formula>
    </cfRule>
  </conditionalFormatting>
  <dataValidations count="2">
    <dataValidation sqref="B2:B9" showDropDown="0" showInputMessage="0" showErrorMessage="0" allowBlank="1" type="decimal" operator="greaterThanOrEqual">
      <formula1>0</formula1>
    </dataValidation>
    <dataValidation sqref="C2:C9" showDropDown="0" showInputMessage="0" showErrorMessage="0" allowBlank="1" type="whole" operator="greaterThanOrEqual">
      <formula1>0</formula1>
    </dataValidation>
  </dataValidations>
  <hyperlinks>
    <hyperlink xmlns:r="http://schemas.openxmlformats.org/officeDocument/2006/relationships" ref="A19" r:id="rId1"/>
  </hyperlinks>
  <pageMargins left="0.25" right="0.25" top="0.5" bottom="0.5" header="0.5" footer="0.5"/>
  <pageSetup fitToHeight="0" fitToWidth="1"/>
  <headerFooter>
    <oddHeader/>
    <oddFooter>&amp;C&amp;"Arial,Regular"&amp;8 GymClass · Try the live demo → https://demo.gymclass.cc</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0"/>
  <sheetViews>
    <sheetView showGridLines="0" workbookViewId="0">
      <pane ySplit="1" topLeftCell="A2" activePane="bottomLeft" state="frozen"/>
      <selection pane="bottomLeft" activeCell="A1" sqref="A1"/>
    </sheetView>
  </sheetViews>
  <sheetFormatPr baseColWidth="8" defaultRowHeight="15"/>
  <cols>
    <col width="28" customWidth="1" min="1" max="1"/>
    <col width="23" customWidth="1" min="2" max="2"/>
    <col width="20" customWidth="1" min="3" max="3"/>
    <col width="18" customWidth="1" min="4" max="4"/>
    <col width="20" customWidth="1" min="5" max="5"/>
    <col width="23" customWidth="1" min="6" max="6"/>
    <col width="26" customWidth="1" min="7" max="7"/>
    <col width="29" customWidth="1" min="8" max="8"/>
  </cols>
  <sheetData>
    <row r="1" ht="34" customHeight="1">
      <c r="A1" s="5" t="inlineStr">
        <is>
          <t>Tier</t>
        </is>
      </c>
      <c r="B1" s="5" t="inlineStr">
        <is>
          <t>Multiplier vs. base</t>
        </is>
      </c>
      <c r="C1" s="5" t="inlineStr">
        <is>
          <t>Monthly price</t>
        </is>
      </c>
      <c r="D1" s="5" t="inlineStr">
        <is>
          <t>Classes / week</t>
        </is>
      </c>
      <c r="E1" s="5" t="inlineStr">
        <is>
          <t>Price per class</t>
        </is>
      </c>
      <c r="F1" s="5" t="inlineStr">
        <is>
          <t>Price above floor</t>
        </is>
      </c>
      <c r="G1" s="5" t="inlineStr">
        <is>
          <t>Expected student share</t>
        </is>
      </c>
      <c r="H1" s="5" t="inlineStr">
        <is>
          <t>Floor check</t>
        </is>
      </c>
    </row>
    <row r="2" ht="15" customHeight="1">
      <c r="A2" s="6" t="inlineStr">
        <is>
          <t>2x / week</t>
        </is>
      </c>
      <c r="B2" s="15" t="n">
        <v>0.82</v>
      </c>
      <c r="C2" s="11">
        <f>ROUND('Costs'!$B$18*B2,1)</f>
        <v/>
      </c>
      <c r="D2" s="10" t="n">
        <v>2</v>
      </c>
      <c r="E2" s="11">
        <f>IF(D2=0,"",ROUND(C2/(D2*4.33),2))</f>
        <v/>
      </c>
      <c r="F2" s="14">
        <f>IF(C2&lt;=0,"",(C2-'Costs'!$B$17)/C2)</f>
        <v/>
      </c>
      <c r="G2" s="9" t="n">
        <v>0.25</v>
      </c>
      <c r="H2" s="8">
        <f>IF(C2&lt;'Costs'!$B$17,"Below floor","At / above floor")</f>
        <v/>
      </c>
    </row>
    <row r="3" ht="15" customHeight="1">
      <c r="A3" s="6" t="inlineStr">
        <is>
          <t>Unlimited</t>
        </is>
      </c>
      <c r="B3" s="15" t="n">
        <v>1.15</v>
      </c>
      <c r="C3" s="11">
        <f>ROUND('Costs'!$B$18*B3,1)</f>
        <v/>
      </c>
      <c r="D3" s="10" t="n">
        <v>6</v>
      </c>
      <c r="E3" s="11">
        <f>IF(D3=0,"",ROUND(C3/(D3*4.33),2))</f>
        <v/>
      </c>
      <c r="F3" s="14">
        <f>IF(C3&lt;=0,"",(C3-'Costs'!$B$17)/C3)</f>
        <v/>
      </c>
      <c r="G3" s="9" t="n">
        <v>0.45</v>
      </c>
      <c r="H3" s="8">
        <f>IF(C3&lt;'Costs'!$B$17,"Below floor","At / above floor")</f>
        <v/>
      </c>
    </row>
    <row r="4" ht="15" customHeight="1">
      <c r="A4" s="6" t="inlineStr">
        <is>
          <t>Kids</t>
        </is>
      </c>
      <c r="B4" s="15" t="n">
        <v>0.78</v>
      </c>
      <c r="C4" s="11">
        <f>ROUND('Costs'!$B$18*B4,1)</f>
        <v/>
      </c>
      <c r="D4" s="10" t="n">
        <v>3</v>
      </c>
      <c r="E4" s="11">
        <f>IF(D4=0,"",ROUND(C4/(D4*4.33),2))</f>
        <v/>
      </c>
      <c r="F4" s="14">
        <f>IF(C4&lt;=0,"",(C4-'Costs'!$B$17)/C4)</f>
        <v/>
      </c>
      <c r="G4" s="9" t="n">
        <v>0.2</v>
      </c>
      <c r="H4" s="8">
        <f>IF(C4&lt;'Costs'!$B$17,"Below floor","At / above floor")</f>
        <v/>
      </c>
    </row>
    <row r="5" ht="15" customHeight="1">
      <c r="A5" s="6" t="inlineStr">
        <is>
          <t>Family add-on</t>
        </is>
      </c>
      <c r="B5" s="15" t="n">
        <v>0.55</v>
      </c>
      <c r="C5" s="11">
        <f>ROUND('Costs'!$B$18*B5,1)</f>
        <v/>
      </c>
      <c r="D5" s="10" t="n">
        <v>6</v>
      </c>
      <c r="E5" s="11">
        <f>IF(D5=0,"",ROUND(C5/(D5*4.33),2))</f>
        <v/>
      </c>
      <c r="F5" s="14">
        <f>IF(C5&lt;=0,"",(C5-'Costs'!$B$17)/C5)</f>
        <v/>
      </c>
      <c r="G5" s="9" t="n">
        <v>0.07000000000000001</v>
      </c>
      <c r="H5" s="8">
        <f>IF(C5&lt;'Costs'!$B$17,"Below floor","At / above floor")</f>
        <v/>
      </c>
    </row>
    <row r="6" ht="15" customHeight="1">
      <c r="A6" s="6" t="inlineStr">
        <is>
          <t>Annual prepaid</t>
        </is>
      </c>
      <c r="B6" s="15" t="n">
        <v>1</v>
      </c>
      <c r="C6" s="11">
        <f>ROUND('Costs'!$B$18*B6,1)</f>
        <v/>
      </c>
      <c r="D6" s="10" t="n">
        <v>6</v>
      </c>
      <c r="E6" s="11">
        <f>IF(D6=0,"",ROUND(C6/(D6*4.33),2))</f>
        <v/>
      </c>
      <c r="F6" s="14">
        <f>IF(C6&lt;=0,"",(C6-'Costs'!$B$17)/C6)</f>
        <v/>
      </c>
      <c r="G6" s="9" t="n">
        <v>0.03</v>
      </c>
      <c r="H6" s="8">
        <f>IF(C6&lt;'Costs'!$B$17,"Below floor","At / above floor")</f>
        <v/>
      </c>
    </row>
    <row r="7"/>
    <row r="8" ht="15" customHeight="1">
      <c r="A8" s="2" t="inlineStr">
        <is>
          <t>Expected student mix</t>
        </is>
      </c>
      <c r="G8" s="14">
        <f>SUM(G2:G6)</f>
        <v/>
      </c>
      <c r="H8" s="8">
        <f>IF(AND(G8&gt;=0.9999,G8&lt;=1.0001),"Mix totals 100%","Check tier shares")</f>
        <v/>
      </c>
    </row>
    <row r="9"/>
    <row r="10" ht="15" customHeight="1">
      <c r="A10" s="4" t="inlineStr">
        <is>
          <t>GymClass · Try the live demo → https://demo.gymclass.cc</t>
        </is>
      </c>
    </row>
  </sheetData>
  <mergeCells count="1">
    <mergeCell ref="A10:H10"/>
  </mergeCells>
  <conditionalFormatting sqref="H2:H6">
    <cfRule type="expression" priority="1" dxfId="3">
      <formula>$H2="Below floor"</formula>
    </cfRule>
    <cfRule type="expression" priority="2" dxfId="0">
      <formula>$H2="At / above floor"</formula>
    </cfRule>
  </conditionalFormatting>
  <conditionalFormatting sqref="G8">
    <cfRule type="cellIs" priority="3" operator="between" dxfId="0">
      <formula>0.9999</formula>
      <formula>1.0001</formula>
    </cfRule>
    <cfRule type="cellIs" priority="4" operator="lessThan" dxfId="1">
      <formula>0.9999</formula>
    </cfRule>
    <cfRule type="cellIs" priority="5" operator="greaterThan" dxfId="1">
      <formula>1.0001</formula>
    </cfRule>
  </conditionalFormatting>
  <dataValidations count="2">
    <dataValidation sqref="B2:B6 G2:G6" showDropDown="0" showInputMessage="0" showErrorMessage="0" allowBlank="1" type="decimal" operator="greaterThanOrEqual">
      <formula1>0</formula1>
    </dataValidation>
    <dataValidation sqref="D2:D6" showDropDown="0" showInputMessage="0" showErrorMessage="0" allowBlank="1" type="whole" operator="greaterThanOrEqual">
      <formula1>0</formula1>
    </dataValidation>
  </dataValidations>
  <hyperlinks>
    <hyperlink xmlns:r="http://schemas.openxmlformats.org/officeDocument/2006/relationships" ref="A10" r:id="rId1"/>
  </hyperlinks>
  <pageMargins left="0.25" right="0.25" top="0.5" bottom="0.5" header="0.5" footer="0.5"/>
  <pageSetup fitToHeight="0" fitToWidth="1"/>
  <headerFooter>
    <oddHeader/>
    <oddFooter>&amp;C&amp;"Arial,Regular"&amp;8 GymClass · Try the live demo → https://demo.gymclass.cc</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1"/>
  <sheetViews>
    <sheetView showGridLines="0" workbookViewId="0">
      <pane ySplit="2" topLeftCell="A3" activePane="bottomLeft" state="frozen"/>
      <selection pane="bottomLeft" activeCell="A1" sqref="A1"/>
    </sheetView>
  </sheetViews>
  <sheetFormatPr baseColWidth="8" defaultRowHeight="15"/>
  <cols>
    <col width="44" customWidth="1" min="1" max="1"/>
    <col width="24" customWidth="1" min="2" max="2"/>
    <col width="26" customWidth="1" min="3" max="3"/>
  </cols>
  <sheetData>
    <row r="1" ht="24" customHeight="1">
      <c r="A1" s="16" t="inlineStr">
        <is>
          <t>Membership Pricing Calculator</t>
        </is>
      </c>
    </row>
    <row r="2" ht="15" customHeight="1">
      <c r="A2" s="2" t="inlineStr"/>
      <c r="B2" s="2" t="inlineStr"/>
      <c r="C2" s="2" t="inlineStr"/>
    </row>
    <row r="3" ht="15" customHeight="1">
      <c r="A3" s="17" t="inlineStr">
        <is>
          <t>Expected active students</t>
        </is>
      </c>
      <c r="B3" s="12">
        <f>'Costs'!$B$14</f>
        <v/>
      </c>
    </row>
    <row r="4" ht="15" customHeight="1">
      <c r="A4" s="17" t="inlineStr">
        <is>
          <t>Blended monthly revenue</t>
        </is>
      </c>
      <c r="B4" s="11">
        <f>B3*SUMPRODUCT('Tiers'!$C$2:$C$6,'Tiers'!$G$2:$G$6)</f>
        <v/>
      </c>
    </row>
    <row r="5" ht="15" customHeight="1">
      <c r="A5" s="17" t="inlineStr">
        <is>
          <t>Estimated monthly profit</t>
        </is>
      </c>
      <c r="B5" s="11">
        <f>B4*(1-'Costs'!$B$13)-'Costs'!$B$12*B3-'Costs'!$B$10</f>
        <v/>
      </c>
    </row>
    <row r="6" ht="15" customHeight="1">
      <c r="A6" s="17" t="inlineStr">
        <is>
          <t>Profit vs. fixed costs</t>
        </is>
      </c>
      <c r="B6" s="14">
        <f>IF('Costs'!$B$10=0,"",B5/'Costs'!$B$10)</f>
        <v/>
      </c>
    </row>
    <row r="7"/>
    <row r="8" ht="45" customHeight="1">
      <c r="A8" s="2" t="inlineStr">
        <is>
          <t>Summary estimates blended monthly revenue and monthly profit after payment fees, variable costs, and fixed costs. The break-even student figure is rounded to the nearest whole student; use the unrounded model and your cash-flow plan before acting.</t>
        </is>
      </c>
    </row>
    <row r="9"/>
    <row r="10"/>
    <row r="11" ht="15" customHeight="1">
      <c r="A11" s="4" t="inlineStr">
        <is>
          <t>GymClass · Try the live demo → https://demo.gymclass.cc</t>
        </is>
      </c>
    </row>
  </sheetData>
  <mergeCells count="3">
    <mergeCell ref="A1:C1"/>
    <mergeCell ref="A11:C11"/>
    <mergeCell ref="A8:C9"/>
  </mergeCells>
  <conditionalFormatting sqref="B5">
    <cfRule type="cellIs" priority="1" operator="greaterThanOrEqual" dxfId="0">
      <formula>0</formula>
    </cfRule>
    <cfRule type="cellIs" priority="2" operator="lessThan" dxfId="3">
      <formula>0</formula>
    </cfRule>
  </conditionalFormatting>
  <hyperlinks>
    <hyperlink xmlns:r="http://schemas.openxmlformats.org/officeDocument/2006/relationships" ref="A11" r:id="rId1"/>
  </hyperlinks>
  <pageMargins left="0.25" right="0.25" top="0.5" bottom="0.5" header="0.5" footer="0.5"/>
  <pageSetup fitToHeight="0" fitToWidth="1"/>
  <headerFooter>
    <oddHeader/>
    <oddFooter>&amp;C&amp;"Arial,Regular"&amp;8 GymClass · Try the live demo → https://demo.gymclass.cc</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GymClass</dc:creator>
  <dcterms:created xsi:type="dcterms:W3CDTF">2025-01-01T00:00:00Z</dcterms:created>
  <dcterms:modified xsi:type="dcterms:W3CDTF">2025-01-01T00:00:00Z</dcterms:modified>
  <cp:lastModifiedBy>GymClass</cp:lastModifiedBy>
</cp:coreProperties>
</file>